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0224_végleges\"/>
    </mc:Choice>
  </mc:AlternateContent>
  <bookViews>
    <workbookView xWindow="-15" yWindow="-15" windowWidth="14490" windowHeight="12165" tabRatio="724" firstSheet="1" activeTab="1"/>
  </bookViews>
  <sheets>
    <sheet name="Támogatások részletezve" sheetId="9" state="hidden" r:id="rId1"/>
    <sheet name="1. mérleg 2020-2022" sheetId="5" r:id="rId2"/>
    <sheet name="Munka2" sheetId="13" state="hidden" r:id="rId3"/>
    <sheet name="2. bevételek " sheetId="14" r:id="rId4"/>
    <sheet name="3. kiadások" sheetId="15" r:id="rId5"/>
    <sheet name="4. közvet tám" sheetId="3" r:id="rId6"/>
    <sheet name="5. ei felhaszn ütem" sheetId="4" r:id="rId7"/>
    <sheet name="6. többéves kihatásu kötelezett" sheetId="2" r:id="rId8"/>
  </sheets>
  <externalReferences>
    <externalReference r:id="rId9"/>
    <externalReference r:id="rId10"/>
    <externalReference r:id="rId11"/>
    <externalReference r:id="rId12"/>
  </externalReferences>
  <definedNames>
    <definedName name="_1999._Évi_felhalmozási_és_felújítási_kiadások">"$#HIV!.$A$29:$E$29"</definedName>
    <definedName name="_xlnm._FilterDatabase" localSheetId="3" hidden="1">'2. bevételek '!$F$2:$AH$318</definedName>
    <definedName name="_xlnm._FilterDatabase" localSheetId="4" hidden="1">'3. kiadások'!#REF!</definedName>
    <definedName name="_xlnm._FilterDatabase" localSheetId="2" hidden="1">Munka2!$A$1:$D$1</definedName>
    <definedName name="Excel_BuiltIn_Print_Area_1">"$#HIV!.$A$2:$C$155"</definedName>
    <definedName name="Excel_BuiltIn_Print_Area_10">"$#HIV!.$B$1:$G$95"</definedName>
    <definedName name="Excel_BuiltIn_Print_Area_11">"$#HIV!.$B$2:$H$40"</definedName>
    <definedName name="Excel_BuiltIn_Print_Area_12">"$#HIV!.$B$1:$E$25"</definedName>
    <definedName name="Excel_BuiltIn_Print_Area_13">"$#HIV!.$A$7:$E$53"</definedName>
    <definedName name="Excel_BuiltIn_Print_Area_14">"$#HIV!.$A$1:$M$59"</definedName>
    <definedName name="Excel_BuiltIn_Print_Area_15">"$#HIV!.$E$1:$F$98"</definedName>
    <definedName name="Excel_BuiltIn_Print_Area_16">"$#HIV!.$A$1:$D$139"</definedName>
    <definedName name="Excel_BuiltIn_Print_Area_2">"$#HIV!.$D$2:$H$55"</definedName>
    <definedName name="Excel_BuiltIn_Print_Area_3">"$#HIV!.$A$1:$F$131"</definedName>
    <definedName name="Excel_BuiltIn_Print_Area_4">"$#HIV!.$A$1:$F$115"</definedName>
    <definedName name="Excel_BuiltIn_Print_Area_5">"$#HIV!.$A$2:$B$22"</definedName>
    <definedName name="Excel_BuiltIn_Print_Area_6">"$#HIV!.$A$2:$C$143"</definedName>
    <definedName name="Excel_BuiltIn_Print_Area_7">"$#HIV!.$A$2:$C$143"</definedName>
    <definedName name="Excel_BuiltIn_Print_Area_8">"$#HIV!.$A$1:$I$144"</definedName>
    <definedName name="Excel_BuiltIn_Print_Area_9">"$#HIV!.$A$1:$H$98"</definedName>
    <definedName name="Excel_BuiltIn_Print_Titles_1">"$#HIV!.$A$2:$IQ$2"</definedName>
    <definedName name="Excel_BuiltIn_Print_Titles_10">"$#HIV!.$A$1:$IT$2"</definedName>
    <definedName name="Excel_BuiltIn_Print_Titles_14">"$#HIV!.$A$61:$IU$61"</definedName>
    <definedName name="Excel_BuiltIn_Print_Titles_19">"$#HIV!.$A$1:$IV$1"</definedName>
    <definedName name="Excel_BuiltIn_Print_Titles_2">"$Összesítő.$#HIV!$1:$#HIV!$31999"</definedName>
    <definedName name="Excel_BuiltIn_Print_Titles_21">"$#HIV!.$A$1:$IV$2"</definedName>
    <definedName name="Excel_BuiltIn_Print_Titles_4">"$#HIV!.$A$2:$IV$4"</definedName>
    <definedName name="Excel_BuiltIn_Print_Titles_6">"$#HIV!.$A$2:$II$3"</definedName>
    <definedName name="Excel_BuiltIn_Print_Titles_7">"$#HIV!.$A$2:$IR$3"</definedName>
    <definedName name="Excel_BuiltIn_Print_Titles_8">"$#HIV!.$A$2:$IS$3"</definedName>
    <definedName name="Excel_BuiltIn_Print_Titles_9">"$#HIV!.$A$1:$IT$2"</definedName>
    <definedName name="NEMKELL">[1]Bóbita!$A:$B,[1]Bóbita!$1:$1</definedName>
    <definedName name="_xlnm.Print_Titles" localSheetId="1">'1. mérleg 2020-2022'!$3:$3</definedName>
    <definedName name="_xlnm.Print_Titles" localSheetId="3">'2. bevételek '!$A:$B,'2. bevételek '!$1:$2</definedName>
    <definedName name="_xlnm.Print_Titles" localSheetId="4">'3. kiadások'!$A:$B,'3. kiadások'!$1:$2</definedName>
    <definedName name="_xlnm.Print_Titles" localSheetId="7">'6. többéves kihatásu kötelezett'!$1:$3</definedName>
    <definedName name="_xlnm.Print_Area" localSheetId="1">'1. mérleg 2020-2022'!$A$1:$P$33</definedName>
    <definedName name="_xlnm.Print_Area" localSheetId="3">'2. bevételek '!$A$1:$AM$318</definedName>
    <definedName name="_xlnm.Print_Area" localSheetId="4">'3. kiadások'!$A$1:$AM$317</definedName>
    <definedName name="_xlnm.Print_Area" localSheetId="6">'5. ei felhaszn ütem'!$A$1:$N$28</definedName>
    <definedName name="_xlnm.Print_Area" localSheetId="7">'6. többéves kihatásu kötelezett'!$A$1:$M$20</definedName>
    <definedName name="Print_Titles_1" localSheetId="5">[2]Bóbita!$A:$B,[2]Bóbita!$1:$1</definedName>
    <definedName name="Print_Titles_1" localSheetId="6">[1]Bóbita!$A:$B,[1]Bóbita!$1:$1</definedName>
    <definedName name="Print_Titles_1" localSheetId="7">[1]Bóbita!$A:$B,[1]Bóbita!$1:$1</definedName>
    <definedName name="Print_Titles_1">[3]Bóbita!$A:$B,[3]Bóbita!$1:$1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318" i="14" l="1"/>
  <c r="AL22" i="15"/>
  <c r="O16" i="5" l="1"/>
  <c r="O24" i="5"/>
  <c r="AN297" i="15"/>
  <c r="AN316" i="15"/>
  <c r="AN275" i="15"/>
  <c r="AN274" i="15"/>
  <c r="AN212" i="15"/>
  <c r="AN207" i="15"/>
  <c r="AN198" i="15"/>
  <c r="AN197" i="15"/>
  <c r="AN125" i="15"/>
  <c r="AN61" i="15"/>
  <c r="AN23" i="15"/>
  <c r="AN22" i="15"/>
  <c r="P16" i="5"/>
  <c r="N15" i="4"/>
  <c r="AI3" i="15"/>
  <c r="AJ3" i="15"/>
  <c r="AK3" i="15"/>
  <c r="AL3" i="15"/>
  <c r="AM3" i="15"/>
  <c r="AI4" i="15"/>
  <c r="AJ4" i="15"/>
  <c r="AK4" i="15"/>
  <c r="AL4" i="15"/>
  <c r="AM4" i="15"/>
  <c r="AI5" i="15"/>
  <c r="AJ5" i="15"/>
  <c r="AK5" i="15"/>
  <c r="AL5" i="15"/>
  <c r="AM5" i="15"/>
  <c r="AI6" i="15"/>
  <c r="AJ6" i="15"/>
  <c r="AK6" i="15"/>
  <c r="AL6" i="15"/>
  <c r="AM6" i="15"/>
  <c r="AI7" i="15"/>
  <c r="AJ7" i="15"/>
  <c r="AK7" i="15"/>
  <c r="AL7" i="15"/>
  <c r="AM7" i="15"/>
  <c r="AI8" i="15"/>
  <c r="AJ8" i="15"/>
  <c r="AK8" i="15"/>
  <c r="AL8" i="15"/>
  <c r="AM8" i="15"/>
  <c r="AI9" i="15"/>
  <c r="AJ9" i="15"/>
  <c r="AK9" i="15"/>
  <c r="AL9" i="15"/>
  <c r="AM9" i="15"/>
  <c r="AI10" i="15"/>
  <c r="AJ10" i="15"/>
  <c r="AK10" i="15"/>
  <c r="AL10" i="15"/>
  <c r="AM10" i="15"/>
  <c r="AI11" i="15"/>
  <c r="AJ11" i="15"/>
  <c r="AK11" i="15"/>
  <c r="AL11" i="15"/>
  <c r="AM11" i="15"/>
  <c r="AI12" i="15"/>
  <c r="AJ12" i="15"/>
  <c r="AK12" i="15"/>
  <c r="AL12" i="15"/>
  <c r="AM12" i="15"/>
  <c r="AI13" i="15"/>
  <c r="AJ13" i="15"/>
  <c r="AK13" i="15"/>
  <c r="AL13" i="15"/>
  <c r="AM13" i="15"/>
  <c r="AI14" i="15"/>
  <c r="AJ14" i="15"/>
  <c r="AK14" i="15"/>
  <c r="AL14" i="15"/>
  <c r="AM14" i="15"/>
  <c r="AI15" i="15"/>
  <c r="AJ15" i="15"/>
  <c r="AK15" i="15"/>
  <c r="AL15" i="15"/>
  <c r="AM15" i="15"/>
  <c r="AI16" i="15"/>
  <c r="AJ16" i="15"/>
  <c r="AK16" i="15"/>
  <c r="AL16" i="15"/>
  <c r="AM16" i="15"/>
  <c r="AI17" i="15"/>
  <c r="AJ17" i="15"/>
  <c r="AK17" i="15"/>
  <c r="AL17" i="15"/>
  <c r="AM17" i="15"/>
  <c r="AI18" i="15"/>
  <c r="AJ18" i="15"/>
  <c r="AK18" i="15"/>
  <c r="AL18" i="15"/>
  <c r="AM18" i="15"/>
  <c r="AI19" i="15"/>
  <c r="AJ19" i="15"/>
  <c r="AK19" i="15"/>
  <c r="AL19" i="15"/>
  <c r="AM19" i="15"/>
  <c r="AI20" i="15"/>
  <c r="AJ20" i="15"/>
  <c r="AK20" i="15"/>
  <c r="AL20" i="15"/>
  <c r="AM20" i="15"/>
  <c r="AI21" i="15"/>
  <c r="AJ21" i="15"/>
  <c r="AK21" i="15"/>
  <c r="AL21" i="15"/>
  <c r="AM21" i="15"/>
  <c r="AI22" i="15"/>
  <c r="AJ22" i="15"/>
  <c r="AK22" i="15"/>
  <c r="AM22" i="15"/>
  <c r="AI23" i="15"/>
  <c r="AJ23" i="15"/>
  <c r="AK23" i="15"/>
  <c r="AL23" i="15"/>
  <c r="AM23" i="15"/>
  <c r="AM24" i="15"/>
  <c r="AI25" i="15"/>
  <c r="AJ25" i="15"/>
  <c r="AK25" i="15"/>
  <c r="AL25" i="15"/>
  <c r="AM25" i="15"/>
  <c r="AI26" i="15"/>
  <c r="AJ26" i="15"/>
  <c r="AK26" i="15"/>
  <c r="AL26" i="15"/>
  <c r="AM26" i="15"/>
  <c r="AI27" i="15"/>
  <c r="AJ27" i="15"/>
  <c r="AK27" i="15"/>
  <c r="AL27" i="15"/>
  <c r="AM27" i="15"/>
  <c r="AI28" i="15"/>
  <c r="AJ28" i="15"/>
  <c r="AK28" i="15"/>
  <c r="AL28" i="15"/>
  <c r="AM28" i="15"/>
  <c r="AI29" i="15"/>
  <c r="AJ29" i="15"/>
  <c r="AK29" i="15"/>
  <c r="AL29" i="15"/>
  <c r="AM29" i="15"/>
  <c r="AI30" i="15"/>
  <c r="AJ30" i="15"/>
  <c r="AK30" i="15"/>
  <c r="AL30" i="15"/>
  <c r="AM30" i="15"/>
  <c r="AI31" i="15"/>
  <c r="AJ31" i="15"/>
  <c r="AK31" i="15"/>
  <c r="AL31" i="15"/>
  <c r="AM31" i="15"/>
  <c r="AI32" i="15"/>
  <c r="AJ32" i="15"/>
  <c r="AK32" i="15"/>
  <c r="AL32" i="15"/>
  <c r="AM32" i="15"/>
  <c r="AI33" i="15"/>
  <c r="AJ33" i="15"/>
  <c r="AK33" i="15"/>
  <c r="AL33" i="15"/>
  <c r="AM33" i="15"/>
  <c r="AI34" i="15"/>
  <c r="AJ34" i="15"/>
  <c r="AK34" i="15"/>
  <c r="AL34" i="15"/>
  <c r="AM34" i="15"/>
  <c r="AI35" i="15"/>
  <c r="AJ35" i="15"/>
  <c r="AK35" i="15"/>
  <c r="AL35" i="15"/>
  <c r="AM35" i="15"/>
  <c r="AI36" i="15"/>
  <c r="AJ36" i="15"/>
  <c r="AK36" i="15"/>
  <c r="AL36" i="15"/>
  <c r="AM36" i="15"/>
  <c r="AI37" i="15"/>
  <c r="AJ37" i="15"/>
  <c r="AK37" i="15"/>
  <c r="AL37" i="15"/>
  <c r="AM37" i="15"/>
  <c r="AI38" i="15"/>
  <c r="AJ38" i="15"/>
  <c r="AK38" i="15"/>
  <c r="AL38" i="15"/>
  <c r="AM38" i="15"/>
  <c r="AI39" i="15"/>
  <c r="AJ39" i="15"/>
  <c r="AK39" i="15"/>
  <c r="AL39" i="15"/>
  <c r="AM39" i="15"/>
  <c r="AI40" i="15"/>
  <c r="AJ40" i="15"/>
  <c r="AK40" i="15"/>
  <c r="AL40" i="15"/>
  <c r="AM40" i="15"/>
  <c r="AI41" i="15"/>
  <c r="AJ41" i="15"/>
  <c r="AK41" i="15"/>
  <c r="AL41" i="15"/>
  <c r="AM41" i="15"/>
  <c r="AI42" i="15"/>
  <c r="AJ42" i="15"/>
  <c r="AK42" i="15"/>
  <c r="AL42" i="15"/>
  <c r="AM42" i="15"/>
  <c r="AI43" i="15"/>
  <c r="AJ43" i="15"/>
  <c r="AK43" i="15"/>
  <c r="AL43" i="15"/>
  <c r="AM43" i="15"/>
  <c r="AI44" i="15"/>
  <c r="AJ44" i="15"/>
  <c r="AK44" i="15"/>
  <c r="AL44" i="15"/>
  <c r="AM44" i="15"/>
  <c r="AI45" i="15"/>
  <c r="AJ45" i="15"/>
  <c r="AK45" i="15"/>
  <c r="AL45" i="15"/>
  <c r="AM45" i="15"/>
  <c r="AI46" i="15"/>
  <c r="AJ46" i="15"/>
  <c r="AK46" i="15"/>
  <c r="AL46" i="15"/>
  <c r="AM46" i="15"/>
  <c r="AI47" i="15"/>
  <c r="AJ47" i="15"/>
  <c r="AK47" i="15"/>
  <c r="AL47" i="15"/>
  <c r="AM47" i="15"/>
  <c r="AI48" i="15"/>
  <c r="AJ48" i="15"/>
  <c r="AK48" i="15"/>
  <c r="AL48" i="15"/>
  <c r="AM48" i="15"/>
  <c r="AI49" i="15"/>
  <c r="AJ49" i="15"/>
  <c r="AK49" i="15"/>
  <c r="AL49" i="15"/>
  <c r="AM49" i="15"/>
  <c r="AI50" i="15"/>
  <c r="AJ50" i="15"/>
  <c r="AK50" i="15"/>
  <c r="AL50" i="15"/>
  <c r="AM50" i="15"/>
  <c r="AI51" i="15"/>
  <c r="AJ51" i="15"/>
  <c r="AK51" i="15"/>
  <c r="AL51" i="15"/>
  <c r="AM51" i="15"/>
  <c r="AI52" i="15"/>
  <c r="AJ52" i="15"/>
  <c r="AK52" i="15"/>
  <c r="AL52" i="15"/>
  <c r="AM52" i="15"/>
  <c r="AI53" i="15"/>
  <c r="AJ53" i="15"/>
  <c r="AK53" i="15"/>
  <c r="AL53" i="15"/>
  <c r="AM53" i="15"/>
  <c r="AI54" i="15"/>
  <c r="AJ54" i="15"/>
  <c r="AK54" i="15"/>
  <c r="AL54" i="15"/>
  <c r="AM54" i="15"/>
  <c r="AI55" i="15"/>
  <c r="AJ55" i="15"/>
  <c r="AK55" i="15"/>
  <c r="AL55" i="15"/>
  <c r="AM55" i="15"/>
  <c r="AI56" i="15"/>
  <c r="AJ56" i="15"/>
  <c r="AK56" i="15"/>
  <c r="AL56" i="15"/>
  <c r="AM56" i="15"/>
  <c r="AI57" i="15"/>
  <c r="AJ57" i="15"/>
  <c r="AK57" i="15"/>
  <c r="AL57" i="15"/>
  <c r="AM57" i="15"/>
  <c r="AI58" i="15"/>
  <c r="AJ58" i="15"/>
  <c r="AK58" i="15"/>
  <c r="AL58" i="15"/>
  <c r="AM58" i="15"/>
  <c r="AI59" i="15"/>
  <c r="AJ59" i="15"/>
  <c r="AK59" i="15"/>
  <c r="AL59" i="15"/>
  <c r="AM59" i="15"/>
  <c r="AI60" i="15"/>
  <c r="AJ60" i="15"/>
  <c r="AK60" i="15"/>
  <c r="AL60" i="15"/>
  <c r="AM60" i="15"/>
  <c r="AI61" i="15"/>
  <c r="AJ61" i="15"/>
  <c r="AK61" i="15"/>
  <c r="AL61" i="15"/>
  <c r="AM61" i="15"/>
  <c r="AI62" i="15"/>
  <c r="AJ62" i="15"/>
  <c r="AK62" i="15"/>
  <c r="AL62" i="15"/>
  <c r="AM62" i="15"/>
  <c r="AI63" i="15"/>
  <c r="AJ63" i="15"/>
  <c r="AK63" i="15"/>
  <c r="AL63" i="15"/>
  <c r="AM63" i="15"/>
  <c r="AI64" i="15"/>
  <c r="AJ64" i="15"/>
  <c r="AK64" i="15"/>
  <c r="AL64" i="15"/>
  <c r="AM64" i="15"/>
  <c r="AI65" i="15"/>
  <c r="AJ65" i="15"/>
  <c r="AK65" i="15"/>
  <c r="AL65" i="15"/>
  <c r="AM65" i="15"/>
  <c r="AI66" i="15"/>
  <c r="AJ66" i="15"/>
  <c r="AK66" i="15"/>
  <c r="AL66" i="15"/>
  <c r="AM66" i="15"/>
  <c r="AI67" i="15"/>
  <c r="AJ67" i="15"/>
  <c r="AK67" i="15"/>
  <c r="AL67" i="15"/>
  <c r="AM67" i="15"/>
  <c r="AI68" i="15"/>
  <c r="AJ68" i="15"/>
  <c r="AK68" i="15"/>
  <c r="AL68" i="15"/>
  <c r="AM68" i="15"/>
  <c r="AI69" i="15"/>
  <c r="AJ69" i="15"/>
  <c r="AK69" i="15"/>
  <c r="AL69" i="15"/>
  <c r="AM69" i="15"/>
  <c r="AI70" i="15"/>
  <c r="AJ70" i="15"/>
  <c r="AK70" i="15"/>
  <c r="AL70" i="15"/>
  <c r="AM70" i="15"/>
  <c r="AI71" i="15"/>
  <c r="AJ71" i="15"/>
  <c r="AK71" i="15"/>
  <c r="AL71" i="15"/>
  <c r="AM71" i="15"/>
  <c r="AI72" i="15"/>
  <c r="AJ72" i="15"/>
  <c r="AK72" i="15"/>
  <c r="AL72" i="15"/>
  <c r="AM72" i="15"/>
  <c r="AI73" i="15"/>
  <c r="AJ73" i="15"/>
  <c r="AK73" i="15"/>
  <c r="AL73" i="15"/>
  <c r="AM73" i="15"/>
  <c r="AI74" i="15"/>
  <c r="AJ74" i="15"/>
  <c r="AK74" i="15"/>
  <c r="AL74" i="15"/>
  <c r="AM74" i="15"/>
  <c r="AI75" i="15"/>
  <c r="AJ75" i="15"/>
  <c r="AK75" i="15"/>
  <c r="AL75" i="15"/>
  <c r="AM75" i="15"/>
  <c r="AI76" i="15"/>
  <c r="AJ76" i="15"/>
  <c r="AK76" i="15"/>
  <c r="AL76" i="15"/>
  <c r="AM76" i="15"/>
  <c r="AI77" i="15"/>
  <c r="AJ77" i="15"/>
  <c r="AK77" i="15"/>
  <c r="AL77" i="15"/>
  <c r="AM77" i="15"/>
  <c r="AI78" i="15"/>
  <c r="AJ78" i="15"/>
  <c r="AK78" i="15"/>
  <c r="AL78" i="15"/>
  <c r="AM78" i="15"/>
  <c r="AI79" i="15"/>
  <c r="AJ79" i="15"/>
  <c r="AK79" i="15"/>
  <c r="AL79" i="15"/>
  <c r="AM79" i="15"/>
  <c r="AI80" i="15"/>
  <c r="AJ80" i="15"/>
  <c r="AK80" i="15"/>
  <c r="AL80" i="15"/>
  <c r="AM80" i="15"/>
  <c r="AI81" i="15"/>
  <c r="AJ81" i="15"/>
  <c r="AK81" i="15"/>
  <c r="AL81" i="15"/>
  <c r="AM81" i="15"/>
  <c r="AI82" i="15"/>
  <c r="AJ82" i="15"/>
  <c r="AK82" i="15"/>
  <c r="AL82" i="15"/>
  <c r="AM82" i="15"/>
  <c r="AI83" i="15"/>
  <c r="AJ83" i="15"/>
  <c r="AK83" i="15"/>
  <c r="AL83" i="15"/>
  <c r="AM83" i="15"/>
  <c r="AI84" i="15"/>
  <c r="AJ84" i="15"/>
  <c r="AK84" i="15"/>
  <c r="AL84" i="15"/>
  <c r="AM84" i="15"/>
  <c r="AI85" i="15"/>
  <c r="AJ85" i="15"/>
  <c r="AK85" i="15"/>
  <c r="AL85" i="15"/>
  <c r="AM85" i="15"/>
  <c r="AI86" i="15"/>
  <c r="AJ86" i="15"/>
  <c r="AK86" i="15"/>
  <c r="AL86" i="15"/>
  <c r="AM86" i="15"/>
  <c r="AI87" i="15"/>
  <c r="AJ87" i="15"/>
  <c r="AK87" i="15"/>
  <c r="AL87" i="15"/>
  <c r="AM87" i="15"/>
  <c r="AI88" i="15"/>
  <c r="AJ88" i="15"/>
  <c r="AK88" i="15"/>
  <c r="AL88" i="15"/>
  <c r="AM88" i="15"/>
  <c r="AI89" i="15"/>
  <c r="AJ89" i="15"/>
  <c r="AK89" i="15"/>
  <c r="AL89" i="15"/>
  <c r="AM89" i="15"/>
  <c r="AI90" i="15"/>
  <c r="AJ90" i="15"/>
  <c r="AK90" i="15"/>
  <c r="AL90" i="15"/>
  <c r="AM90" i="15"/>
  <c r="AI91" i="15"/>
  <c r="AJ91" i="15"/>
  <c r="AK91" i="15"/>
  <c r="AL91" i="15"/>
  <c r="AM91" i="15"/>
  <c r="AI92" i="15"/>
  <c r="AJ92" i="15"/>
  <c r="AK92" i="15"/>
  <c r="AL92" i="15"/>
  <c r="AM92" i="15"/>
  <c r="AI93" i="15"/>
  <c r="AJ93" i="15"/>
  <c r="AK93" i="15"/>
  <c r="AL93" i="15"/>
  <c r="AM93" i="15"/>
  <c r="AI94" i="15"/>
  <c r="AJ94" i="15"/>
  <c r="AK94" i="15"/>
  <c r="AL94" i="15"/>
  <c r="AM94" i="15"/>
  <c r="AI95" i="15"/>
  <c r="AJ95" i="15"/>
  <c r="AK95" i="15"/>
  <c r="AL95" i="15"/>
  <c r="AM95" i="15"/>
  <c r="AI96" i="15"/>
  <c r="AJ96" i="15"/>
  <c r="AK96" i="15"/>
  <c r="AL96" i="15"/>
  <c r="AM96" i="15"/>
  <c r="AI97" i="15"/>
  <c r="AJ97" i="15"/>
  <c r="AK97" i="15"/>
  <c r="AL97" i="15"/>
  <c r="AM97" i="15"/>
  <c r="AI98" i="15"/>
  <c r="AJ98" i="15"/>
  <c r="AK98" i="15"/>
  <c r="AL98" i="15"/>
  <c r="AM98" i="15"/>
  <c r="AI99" i="15"/>
  <c r="AJ99" i="15"/>
  <c r="AK99" i="15"/>
  <c r="AL99" i="15"/>
  <c r="AM99" i="15"/>
  <c r="AI100" i="15"/>
  <c r="AJ100" i="15"/>
  <c r="AK100" i="15"/>
  <c r="AL100" i="15"/>
  <c r="AM100" i="15"/>
  <c r="AI101" i="15"/>
  <c r="AJ101" i="15"/>
  <c r="AK101" i="15"/>
  <c r="AL101" i="15"/>
  <c r="AM101" i="15"/>
  <c r="AI102" i="15"/>
  <c r="AJ102" i="15"/>
  <c r="AK102" i="15"/>
  <c r="AL102" i="15"/>
  <c r="AM102" i="15"/>
  <c r="AI103" i="15"/>
  <c r="AJ103" i="15"/>
  <c r="AK103" i="15"/>
  <c r="AL103" i="15"/>
  <c r="AM103" i="15"/>
  <c r="AI104" i="15"/>
  <c r="AJ104" i="15"/>
  <c r="AK104" i="15"/>
  <c r="AL104" i="15"/>
  <c r="AM104" i="15"/>
  <c r="AI105" i="15"/>
  <c r="AJ105" i="15"/>
  <c r="AK105" i="15"/>
  <c r="AL105" i="15"/>
  <c r="AM105" i="15"/>
  <c r="AI106" i="15"/>
  <c r="AJ106" i="15"/>
  <c r="AK106" i="15"/>
  <c r="AL106" i="15"/>
  <c r="AM106" i="15"/>
  <c r="AI107" i="15"/>
  <c r="AJ107" i="15"/>
  <c r="AK107" i="15"/>
  <c r="AL107" i="15"/>
  <c r="AM107" i="15"/>
  <c r="AI108" i="15"/>
  <c r="AJ108" i="15"/>
  <c r="AK108" i="15"/>
  <c r="AL108" i="15"/>
  <c r="AM108" i="15"/>
  <c r="AI109" i="15"/>
  <c r="AJ109" i="15"/>
  <c r="AK109" i="15"/>
  <c r="AL109" i="15"/>
  <c r="AM109" i="15"/>
  <c r="AI110" i="15"/>
  <c r="AJ110" i="15"/>
  <c r="AK110" i="15"/>
  <c r="AL110" i="15"/>
  <c r="AM110" i="15"/>
  <c r="AI111" i="15"/>
  <c r="AJ111" i="15"/>
  <c r="AK111" i="15"/>
  <c r="AL111" i="15"/>
  <c r="AM111" i="15"/>
  <c r="AI112" i="15"/>
  <c r="AJ112" i="15"/>
  <c r="AK112" i="15"/>
  <c r="AL112" i="15"/>
  <c r="AM112" i="15"/>
  <c r="AI113" i="15"/>
  <c r="AJ113" i="15"/>
  <c r="AK113" i="15"/>
  <c r="AL113" i="15"/>
  <c r="AM113" i="15"/>
  <c r="AI114" i="15"/>
  <c r="AJ114" i="15"/>
  <c r="AK114" i="15"/>
  <c r="AL114" i="15"/>
  <c r="AM114" i="15"/>
  <c r="AI115" i="15"/>
  <c r="AJ115" i="15"/>
  <c r="AK115" i="15"/>
  <c r="AL115" i="15"/>
  <c r="AM115" i="15"/>
  <c r="AI116" i="15"/>
  <c r="AJ116" i="15"/>
  <c r="AK116" i="15"/>
  <c r="AL116" i="15"/>
  <c r="AM116" i="15"/>
  <c r="AI117" i="15"/>
  <c r="AJ117" i="15"/>
  <c r="AK117" i="15"/>
  <c r="AL117" i="15"/>
  <c r="AM117" i="15"/>
  <c r="AI118" i="15"/>
  <c r="AJ118" i="15"/>
  <c r="AK118" i="15"/>
  <c r="AL118" i="15"/>
  <c r="AM118" i="15"/>
  <c r="AI119" i="15"/>
  <c r="AJ119" i="15"/>
  <c r="AK119" i="15"/>
  <c r="AL119" i="15"/>
  <c r="AM119" i="15"/>
  <c r="AI120" i="15"/>
  <c r="AJ120" i="15"/>
  <c r="AK120" i="15"/>
  <c r="AL120" i="15"/>
  <c r="AM120" i="15"/>
  <c r="AI121" i="15"/>
  <c r="AJ121" i="15"/>
  <c r="AK121" i="15"/>
  <c r="AL121" i="15"/>
  <c r="AM121" i="15"/>
  <c r="AI122" i="15"/>
  <c r="AJ122" i="15"/>
  <c r="AK122" i="15"/>
  <c r="AL122" i="15"/>
  <c r="AM122" i="15"/>
  <c r="AI123" i="15"/>
  <c r="AJ123" i="15"/>
  <c r="AK123" i="15"/>
  <c r="AL123" i="15"/>
  <c r="AM123" i="15"/>
  <c r="AI124" i="15"/>
  <c r="AJ124" i="15"/>
  <c r="AK124" i="15"/>
  <c r="AL124" i="15"/>
  <c r="AM124" i="15"/>
  <c r="AI125" i="15"/>
  <c r="AJ125" i="15"/>
  <c r="AK125" i="15"/>
  <c r="AL125" i="15"/>
  <c r="AM125" i="15"/>
  <c r="AI126" i="15"/>
  <c r="AJ126" i="15"/>
  <c r="AK126" i="15"/>
  <c r="AL126" i="15"/>
  <c r="AM126" i="15"/>
  <c r="AI127" i="15"/>
  <c r="AJ127" i="15"/>
  <c r="AK127" i="15"/>
  <c r="AL127" i="15"/>
  <c r="AM127" i="15"/>
  <c r="AI128" i="15"/>
  <c r="AJ128" i="15"/>
  <c r="AK128" i="15"/>
  <c r="AL128" i="15"/>
  <c r="AM128" i="15"/>
  <c r="AI129" i="15"/>
  <c r="AJ129" i="15"/>
  <c r="AK129" i="15"/>
  <c r="AL129" i="15"/>
  <c r="AM129" i="15"/>
  <c r="AI130" i="15"/>
  <c r="AJ130" i="15"/>
  <c r="AK130" i="15"/>
  <c r="AL130" i="15"/>
  <c r="AM130" i="15"/>
  <c r="AI131" i="15"/>
  <c r="AJ131" i="15"/>
  <c r="AK131" i="15"/>
  <c r="AL131" i="15"/>
  <c r="AM131" i="15"/>
  <c r="AI132" i="15"/>
  <c r="AJ132" i="15"/>
  <c r="AK132" i="15"/>
  <c r="AL132" i="15"/>
  <c r="AM132" i="15"/>
  <c r="AI133" i="15"/>
  <c r="AJ133" i="15"/>
  <c r="AK133" i="15"/>
  <c r="AL133" i="15"/>
  <c r="AM133" i="15"/>
  <c r="AI134" i="15"/>
  <c r="AJ134" i="15"/>
  <c r="AK134" i="15"/>
  <c r="AL134" i="15"/>
  <c r="AM134" i="15"/>
  <c r="AI135" i="15"/>
  <c r="AJ135" i="15"/>
  <c r="AK135" i="15"/>
  <c r="AL135" i="15"/>
  <c r="AM135" i="15"/>
  <c r="AI136" i="15"/>
  <c r="AJ136" i="15"/>
  <c r="AK136" i="15"/>
  <c r="AL136" i="15"/>
  <c r="AM136" i="15"/>
  <c r="AI137" i="15"/>
  <c r="AJ137" i="15"/>
  <c r="AK137" i="15"/>
  <c r="AL137" i="15"/>
  <c r="AM137" i="15"/>
  <c r="AI138" i="15"/>
  <c r="AJ138" i="15"/>
  <c r="AK138" i="15"/>
  <c r="AL138" i="15"/>
  <c r="AM138" i="15"/>
  <c r="AI139" i="15"/>
  <c r="AJ139" i="15"/>
  <c r="AK139" i="15"/>
  <c r="AL139" i="15"/>
  <c r="AM139" i="15"/>
  <c r="AI140" i="15"/>
  <c r="AJ140" i="15"/>
  <c r="AK140" i="15"/>
  <c r="AL140" i="15"/>
  <c r="AM140" i="15"/>
  <c r="AI141" i="15"/>
  <c r="AJ141" i="15"/>
  <c r="AK141" i="15"/>
  <c r="AL141" i="15"/>
  <c r="AM141" i="15"/>
  <c r="AI142" i="15"/>
  <c r="AJ142" i="15"/>
  <c r="AK142" i="15"/>
  <c r="AL142" i="15"/>
  <c r="AM142" i="15"/>
  <c r="AI143" i="15"/>
  <c r="AJ143" i="15"/>
  <c r="AK143" i="15"/>
  <c r="AL143" i="15"/>
  <c r="AM143" i="15"/>
  <c r="AI144" i="15"/>
  <c r="AJ144" i="15"/>
  <c r="AK144" i="15"/>
  <c r="AL144" i="15"/>
  <c r="AM144" i="15"/>
  <c r="AI145" i="15"/>
  <c r="AJ145" i="15"/>
  <c r="AK145" i="15"/>
  <c r="AL145" i="15"/>
  <c r="AM145" i="15"/>
  <c r="AI146" i="15"/>
  <c r="AJ146" i="15"/>
  <c r="AK146" i="15"/>
  <c r="AL146" i="15"/>
  <c r="AM146" i="15"/>
  <c r="AI147" i="15"/>
  <c r="AJ147" i="15"/>
  <c r="AK147" i="15"/>
  <c r="AL147" i="15"/>
  <c r="AM147" i="15"/>
  <c r="AI148" i="15"/>
  <c r="AJ148" i="15"/>
  <c r="AK148" i="15"/>
  <c r="AL148" i="15"/>
  <c r="AM148" i="15"/>
  <c r="AI149" i="15"/>
  <c r="AJ149" i="15"/>
  <c r="AK149" i="15"/>
  <c r="AL149" i="15"/>
  <c r="AM149" i="15"/>
  <c r="AI150" i="15"/>
  <c r="AJ150" i="15"/>
  <c r="AK150" i="15"/>
  <c r="AL150" i="15"/>
  <c r="AM150" i="15"/>
  <c r="AI151" i="15"/>
  <c r="AJ151" i="15"/>
  <c r="AK151" i="15"/>
  <c r="AL151" i="15"/>
  <c r="AM151" i="15"/>
  <c r="AI152" i="15"/>
  <c r="AJ152" i="15"/>
  <c r="AK152" i="15"/>
  <c r="AL152" i="15"/>
  <c r="AM152" i="15"/>
  <c r="AI153" i="15"/>
  <c r="AJ153" i="15"/>
  <c r="AK153" i="15"/>
  <c r="AL153" i="15"/>
  <c r="AM153" i="15"/>
  <c r="AI154" i="15"/>
  <c r="AJ154" i="15"/>
  <c r="AK154" i="15"/>
  <c r="AL154" i="15"/>
  <c r="AM154" i="15"/>
  <c r="AI155" i="15"/>
  <c r="AJ155" i="15"/>
  <c r="AK155" i="15"/>
  <c r="AL155" i="15"/>
  <c r="AM155" i="15"/>
  <c r="AI156" i="15"/>
  <c r="AJ156" i="15"/>
  <c r="AK156" i="15"/>
  <c r="AL156" i="15"/>
  <c r="AM156" i="15"/>
  <c r="AI157" i="15"/>
  <c r="AJ157" i="15"/>
  <c r="AK157" i="15"/>
  <c r="AL157" i="15"/>
  <c r="AM157" i="15"/>
  <c r="AI158" i="15"/>
  <c r="AJ158" i="15"/>
  <c r="AK158" i="15"/>
  <c r="AL158" i="15"/>
  <c r="AM158" i="15"/>
  <c r="AI159" i="15"/>
  <c r="AJ159" i="15"/>
  <c r="AK159" i="15"/>
  <c r="AL159" i="15"/>
  <c r="AM159" i="15"/>
  <c r="AI160" i="15"/>
  <c r="AJ160" i="15"/>
  <c r="AK160" i="15"/>
  <c r="AL160" i="15"/>
  <c r="AM160" i="15"/>
  <c r="AI161" i="15"/>
  <c r="AJ161" i="15"/>
  <c r="AK161" i="15"/>
  <c r="AL161" i="15"/>
  <c r="AM161" i="15"/>
  <c r="AI162" i="15"/>
  <c r="AJ162" i="15"/>
  <c r="AK162" i="15"/>
  <c r="AL162" i="15"/>
  <c r="AM162" i="15"/>
  <c r="AI163" i="15"/>
  <c r="AJ163" i="15"/>
  <c r="AK163" i="15"/>
  <c r="AL163" i="15"/>
  <c r="AM163" i="15"/>
  <c r="AI164" i="15"/>
  <c r="AJ164" i="15"/>
  <c r="AK164" i="15"/>
  <c r="AL164" i="15"/>
  <c r="AM164" i="15"/>
  <c r="AI165" i="15"/>
  <c r="AJ165" i="15"/>
  <c r="AK165" i="15"/>
  <c r="AL165" i="15"/>
  <c r="AM165" i="15"/>
  <c r="AI166" i="15"/>
  <c r="AJ166" i="15"/>
  <c r="AK166" i="15"/>
  <c r="AL166" i="15"/>
  <c r="AM166" i="15"/>
  <c r="AI167" i="15"/>
  <c r="AJ167" i="15"/>
  <c r="AK167" i="15"/>
  <c r="AL167" i="15"/>
  <c r="AM167" i="15"/>
  <c r="AI168" i="15"/>
  <c r="AJ168" i="15"/>
  <c r="AK168" i="15"/>
  <c r="AL168" i="15"/>
  <c r="AM168" i="15"/>
  <c r="AI169" i="15"/>
  <c r="AJ169" i="15"/>
  <c r="AK169" i="15"/>
  <c r="AL169" i="15"/>
  <c r="AM169" i="15"/>
  <c r="AI170" i="15"/>
  <c r="AJ170" i="15"/>
  <c r="AK170" i="15"/>
  <c r="AL170" i="15"/>
  <c r="AM170" i="15"/>
  <c r="AI171" i="15"/>
  <c r="AJ171" i="15"/>
  <c r="AK171" i="15"/>
  <c r="AL171" i="15"/>
  <c r="AM171" i="15"/>
  <c r="AI172" i="15"/>
  <c r="AJ172" i="15"/>
  <c r="AK172" i="15"/>
  <c r="AL172" i="15"/>
  <c r="AM172" i="15"/>
  <c r="AI173" i="15"/>
  <c r="AJ173" i="15"/>
  <c r="AK173" i="15"/>
  <c r="AL173" i="15"/>
  <c r="AM173" i="15"/>
  <c r="AI174" i="15"/>
  <c r="AJ174" i="15"/>
  <c r="AK174" i="15"/>
  <c r="AL174" i="15"/>
  <c r="AM174" i="15"/>
  <c r="AI175" i="15"/>
  <c r="AJ175" i="15"/>
  <c r="AK175" i="15"/>
  <c r="AL175" i="15"/>
  <c r="AM175" i="15"/>
  <c r="AI176" i="15"/>
  <c r="AJ176" i="15"/>
  <c r="AK176" i="15"/>
  <c r="AL176" i="15"/>
  <c r="AM176" i="15"/>
  <c r="AI177" i="15"/>
  <c r="AJ177" i="15"/>
  <c r="AK177" i="15"/>
  <c r="AL177" i="15"/>
  <c r="AM177" i="15"/>
  <c r="AI178" i="15"/>
  <c r="AJ178" i="15"/>
  <c r="AK178" i="15"/>
  <c r="AL178" i="15"/>
  <c r="AM178" i="15"/>
  <c r="AI179" i="15"/>
  <c r="AJ179" i="15"/>
  <c r="AK179" i="15"/>
  <c r="AL179" i="15"/>
  <c r="AM179" i="15"/>
  <c r="AI180" i="15"/>
  <c r="AJ180" i="15"/>
  <c r="AK180" i="15"/>
  <c r="AL180" i="15"/>
  <c r="AM180" i="15"/>
  <c r="AI181" i="15"/>
  <c r="AJ181" i="15"/>
  <c r="AK181" i="15"/>
  <c r="AL181" i="15"/>
  <c r="AM181" i="15"/>
  <c r="AI182" i="15"/>
  <c r="AJ182" i="15"/>
  <c r="AK182" i="15"/>
  <c r="AL182" i="15"/>
  <c r="AM182" i="15"/>
  <c r="AI183" i="15"/>
  <c r="AJ183" i="15"/>
  <c r="AK183" i="15"/>
  <c r="AL183" i="15"/>
  <c r="AM183" i="15"/>
  <c r="AI184" i="15"/>
  <c r="AJ184" i="15"/>
  <c r="AK184" i="15"/>
  <c r="AL184" i="15"/>
  <c r="AM184" i="15"/>
  <c r="AI185" i="15"/>
  <c r="AJ185" i="15"/>
  <c r="AK185" i="15"/>
  <c r="AL185" i="15"/>
  <c r="AM185" i="15"/>
  <c r="AI186" i="15"/>
  <c r="AJ186" i="15"/>
  <c r="AK186" i="15"/>
  <c r="AL186" i="15"/>
  <c r="AM186" i="15"/>
  <c r="AI187" i="15"/>
  <c r="AJ187" i="15"/>
  <c r="AK187" i="15"/>
  <c r="AL187" i="15"/>
  <c r="AM187" i="15"/>
  <c r="AI188" i="15"/>
  <c r="AJ188" i="15"/>
  <c r="AK188" i="15"/>
  <c r="AL188" i="15"/>
  <c r="AM188" i="15"/>
  <c r="AI189" i="15"/>
  <c r="AJ189" i="15"/>
  <c r="AK189" i="15"/>
  <c r="AL189" i="15"/>
  <c r="AM189" i="15"/>
  <c r="AI190" i="15"/>
  <c r="AJ190" i="15"/>
  <c r="AK190" i="15"/>
  <c r="AL190" i="15"/>
  <c r="AM190" i="15"/>
  <c r="AI191" i="15"/>
  <c r="AJ191" i="15"/>
  <c r="AK191" i="15"/>
  <c r="AL191" i="15"/>
  <c r="AM191" i="15"/>
  <c r="AI192" i="15"/>
  <c r="AJ192" i="15"/>
  <c r="AK192" i="15"/>
  <c r="AL192" i="15"/>
  <c r="AM192" i="15"/>
  <c r="AI193" i="15"/>
  <c r="AJ193" i="15"/>
  <c r="AK193" i="15"/>
  <c r="AL193" i="15"/>
  <c r="AM193" i="15"/>
  <c r="AI194" i="15"/>
  <c r="AJ194" i="15"/>
  <c r="AK194" i="15"/>
  <c r="AL194" i="15"/>
  <c r="AM194" i="15"/>
  <c r="AI195" i="15"/>
  <c r="AJ195" i="15"/>
  <c r="AK195" i="15"/>
  <c r="AL195" i="15"/>
  <c r="AM195" i="15"/>
  <c r="AI196" i="15"/>
  <c r="AJ196" i="15"/>
  <c r="AK196" i="15"/>
  <c r="AL196" i="15"/>
  <c r="AM196" i="15"/>
  <c r="AI197" i="15"/>
  <c r="AJ197" i="15"/>
  <c r="AK197" i="15"/>
  <c r="AL197" i="15"/>
  <c r="AM197" i="15"/>
  <c r="AI198" i="15"/>
  <c r="AJ198" i="15"/>
  <c r="AK198" i="15"/>
  <c r="AL198" i="15"/>
  <c r="AM198" i="15"/>
  <c r="AI199" i="15"/>
  <c r="AJ199" i="15"/>
  <c r="AK199" i="15"/>
  <c r="AL199" i="15"/>
  <c r="AM199" i="15"/>
  <c r="AI200" i="15"/>
  <c r="AJ200" i="15"/>
  <c r="AK200" i="15"/>
  <c r="AL200" i="15"/>
  <c r="AM200" i="15"/>
  <c r="AI201" i="15"/>
  <c r="AJ201" i="15"/>
  <c r="AK201" i="15"/>
  <c r="AL201" i="15"/>
  <c r="AM201" i="15"/>
  <c r="AI202" i="15"/>
  <c r="AJ202" i="15"/>
  <c r="AK202" i="15"/>
  <c r="AL202" i="15"/>
  <c r="AM202" i="15"/>
  <c r="AI203" i="15"/>
  <c r="AJ203" i="15"/>
  <c r="AK203" i="15"/>
  <c r="AL203" i="15"/>
  <c r="AM203" i="15"/>
  <c r="AI204" i="15"/>
  <c r="AJ204" i="15"/>
  <c r="AK204" i="15"/>
  <c r="AL204" i="15"/>
  <c r="AM204" i="15"/>
  <c r="AI205" i="15"/>
  <c r="AJ205" i="15"/>
  <c r="AK205" i="15"/>
  <c r="AL205" i="15"/>
  <c r="AM205" i="15"/>
  <c r="AI206" i="15"/>
  <c r="AJ206" i="15"/>
  <c r="AK206" i="15"/>
  <c r="AL206" i="15"/>
  <c r="AM206" i="15"/>
  <c r="AI207" i="15"/>
  <c r="AJ207" i="15"/>
  <c r="AK207" i="15"/>
  <c r="AL207" i="15"/>
  <c r="AM207" i="15"/>
  <c r="AI208" i="15"/>
  <c r="AJ208" i="15"/>
  <c r="AK208" i="15"/>
  <c r="AL208" i="15"/>
  <c r="AM208" i="15"/>
  <c r="AI209" i="15"/>
  <c r="AJ209" i="15"/>
  <c r="AK209" i="15"/>
  <c r="AL209" i="15"/>
  <c r="AM209" i="15"/>
  <c r="AI210" i="15"/>
  <c r="AJ210" i="15"/>
  <c r="AK210" i="15"/>
  <c r="AL210" i="15"/>
  <c r="AM210" i="15"/>
  <c r="AI211" i="15"/>
  <c r="AJ211" i="15"/>
  <c r="AK211" i="15"/>
  <c r="AL211" i="15"/>
  <c r="AM211" i="15"/>
  <c r="AI212" i="15"/>
  <c r="AJ212" i="15"/>
  <c r="AK212" i="15"/>
  <c r="AL212" i="15"/>
  <c r="AM212" i="15"/>
  <c r="AI213" i="15"/>
  <c r="AJ213" i="15"/>
  <c r="AK213" i="15"/>
  <c r="AL213" i="15"/>
  <c r="AM213" i="15"/>
  <c r="AI214" i="15"/>
  <c r="AJ214" i="15"/>
  <c r="AK214" i="15"/>
  <c r="AL214" i="15"/>
  <c r="AM214" i="15"/>
  <c r="AI215" i="15"/>
  <c r="AJ215" i="15"/>
  <c r="AK215" i="15"/>
  <c r="AL215" i="15"/>
  <c r="AM215" i="15"/>
  <c r="AI216" i="15"/>
  <c r="AJ216" i="15"/>
  <c r="AK216" i="15"/>
  <c r="AL216" i="15"/>
  <c r="AM216" i="15"/>
  <c r="AI217" i="15"/>
  <c r="AJ217" i="15"/>
  <c r="AK217" i="15"/>
  <c r="AL217" i="15"/>
  <c r="AM217" i="15"/>
  <c r="AI218" i="15"/>
  <c r="AJ218" i="15"/>
  <c r="AK218" i="15"/>
  <c r="AL218" i="15"/>
  <c r="AM218" i="15"/>
  <c r="AI219" i="15"/>
  <c r="AJ219" i="15"/>
  <c r="AK219" i="15"/>
  <c r="AL219" i="15"/>
  <c r="AM219" i="15"/>
  <c r="AI220" i="15"/>
  <c r="AJ220" i="15"/>
  <c r="AK220" i="15"/>
  <c r="AL220" i="15"/>
  <c r="AM220" i="15"/>
  <c r="AI221" i="15"/>
  <c r="AJ221" i="15"/>
  <c r="AK221" i="15"/>
  <c r="AL221" i="15"/>
  <c r="AM221" i="15"/>
  <c r="AI222" i="15"/>
  <c r="AJ222" i="15"/>
  <c r="AK222" i="15"/>
  <c r="AL222" i="15"/>
  <c r="AM222" i="15"/>
  <c r="AI223" i="15"/>
  <c r="AJ223" i="15"/>
  <c r="AK223" i="15"/>
  <c r="AL223" i="15"/>
  <c r="AM223" i="15"/>
  <c r="AI224" i="15"/>
  <c r="AJ224" i="15"/>
  <c r="AK224" i="15"/>
  <c r="AL224" i="15"/>
  <c r="AM224" i="15"/>
  <c r="AI225" i="15"/>
  <c r="AJ225" i="15"/>
  <c r="AK225" i="15"/>
  <c r="AL225" i="15"/>
  <c r="AM225" i="15"/>
  <c r="AI226" i="15"/>
  <c r="AJ226" i="15"/>
  <c r="AK226" i="15"/>
  <c r="AL226" i="15"/>
  <c r="AM226" i="15"/>
  <c r="AI227" i="15"/>
  <c r="AJ227" i="15"/>
  <c r="AK227" i="15"/>
  <c r="AL227" i="15"/>
  <c r="AM227" i="15"/>
  <c r="AI228" i="15"/>
  <c r="AJ228" i="15"/>
  <c r="AK228" i="15"/>
  <c r="AL228" i="15"/>
  <c r="AM228" i="15"/>
  <c r="AI229" i="15"/>
  <c r="AJ229" i="15"/>
  <c r="AK229" i="15"/>
  <c r="AL229" i="15"/>
  <c r="AM229" i="15"/>
  <c r="AI230" i="15"/>
  <c r="AJ230" i="15"/>
  <c r="AK230" i="15"/>
  <c r="AL230" i="15"/>
  <c r="AM230" i="15"/>
  <c r="AI231" i="15"/>
  <c r="AJ231" i="15"/>
  <c r="AK231" i="15"/>
  <c r="AL231" i="15"/>
  <c r="AM231" i="15"/>
  <c r="AI232" i="15"/>
  <c r="AJ232" i="15"/>
  <c r="AK232" i="15"/>
  <c r="AL232" i="15"/>
  <c r="AM232" i="15"/>
  <c r="AI233" i="15"/>
  <c r="AJ233" i="15"/>
  <c r="AK233" i="15"/>
  <c r="AL233" i="15"/>
  <c r="AM233" i="15"/>
  <c r="AI234" i="15"/>
  <c r="AJ234" i="15"/>
  <c r="AK234" i="15"/>
  <c r="AL234" i="15"/>
  <c r="AM234" i="15"/>
  <c r="AI235" i="15"/>
  <c r="AJ235" i="15"/>
  <c r="AK235" i="15"/>
  <c r="AL235" i="15"/>
  <c r="AM235" i="15"/>
  <c r="AI236" i="15"/>
  <c r="AJ236" i="15"/>
  <c r="AK236" i="15"/>
  <c r="AL236" i="15"/>
  <c r="AM236" i="15"/>
  <c r="AI237" i="15"/>
  <c r="AJ237" i="15"/>
  <c r="AK237" i="15"/>
  <c r="AL237" i="15"/>
  <c r="AM237" i="15"/>
  <c r="AI238" i="15"/>
  <c r="AJ238" i="15"/>
  <c r="AK238" i="15"/>
  <c r="AL238" i="15"/>
  <c r="AM238" i="15"/>
  <c r="AI239" i="15"/>
  <c r="AJ239" i="15"/>
  <c r="AK239" i="15"/>
  <c r="AL239" i="15"/>
  <c r="AM239" i="15"/>
  <c r="AI240" i="15"/>
  <c r="AJ240" i="15"/>
  <c r="AK240" i="15"/>
  <c r="AL240" i="15"/>
  <c r="AM240" i="15"/>
  <c r="AI241" i="15"/>
  <c r="AJ241" i="15"/>
  <c r="AK241" i="15"/>
  <c r="AL241" i="15"/>
  <c r="AM241" i="15"/>
  <c r="AI242" i="15"/>
  <c r="AJ242" i="15"/>
  <c r="AK242" i="15"/>
  <c r="AL242" i="15"/>
  <c r="AM242" i="15"/>
  <c r="AI243" i="15"/>
  <c r="AJ243" i="15"/>
  <c r="AK243" i="15"/>
  <c r="AL243" i="15"/>
  <c r="AM243" i="15"/>
  <c r="AI244" i="15"/>
  <c r="AJ244" i="15"/>
  <c r="AK244" i="15"/>
  <c r="AL244" i="15"/>
  <c r="AM244" i="15"/>
  <c r="AI245" i="15"/>
  <c r="AJ245" i="15"/>
  <c r="AK245" i="15"/>
  <c r="AL245" i="15"/>
  <c r="AM245" i="15"/>
  <c r="AI246" i="15"/>
  <c r="AJ246" i="15"/>
  <c r="AK246" i="15"/>
  <c r="AL246" i="15"/>
  <c r="AM246" i="15"/>
  <c r="AI247" i="15"/>
  <c r="AJ247" i="15"/>
  <c r="AK247" i="15"/>
  <c r="AL247" i="15"/>
  <c r="AM247" i="15"/>
  <c r="AI248" i="15"/>
  <c r="AJ248" i="15"/>
  <c r="AK248" i="15"/>
  <c r="AL248" i="15"/>
  <c r="AM248" i="15"/>
  <c r="AI249" i="15"/>
  <c r="AJ249" i="15"/>
  <c r="AK249" i="15"/>
  <c r="AL249" i="15"/>
  <c r="AM249" i="15"/>
  <c r="AI250" i="15"/>
  <c r="AJ250" i="15"/>
  <c r="AK250" i="15"/>
  <c r="AL250" i="15"/>
  <c r="AM250" i="15"/>
  <c r="AI251" i="15"/>
  <c r="AJ251" i="15"/>
  <c r="AK251" i="15"/>
  <c r="AL251" i="15"/>
  <c r="AM251" i="15"/>
  <c r="AI252" i="15"/>
  <c r="AJ252" i="15"/>
  <c r="AK252" i="15"/>
  <c r="AL252" i="15"/>
  <c r="AM252" i="15"/>
  <c r="AI253" i="15"/>
  <c r="AJ253" i="15"/>
  <c r="AK253" i="15"/>
  <c r="AL253" i="15"/>
  <c r="AM253" i="15"/>
  <c r="AI254" i="15"/>
  <c r="AJ254" i="15"/>
  <c r="AK254" i="15"/>
  <c r="AL254" i="15"/>
  <c r="AM254" i="15"/>
  <c r="AI255" i="15"/>
  <c r="AJ255" i="15"/>
  <c r="AK255" i="15"/>
  <c r="AL255" i="15"/>
  <c r="AM255" i="15"/>
  <c r="AI256" i="15"/>
  <c r="AJ256" i="15"/>
  <c r="AK256" i="15"/>
  <c r="AL256" i="15"/>
  <c r="AM256" i="15"/>
  <c r="AI257" i="15"/>
  <c r="AJ257" i="15"/>
  <c r="AK257" i="15"/>
  <c r="AL257" i="15"/>
  <c r="AM257" i="15"/>
  <c r="AI258" i="15"/>
  <c r="AJ258" i="15"/>
  <c r="AK258" i="15"/>
  <c r="AL258" i="15"/>
  <c r="AM258" i="15"/>
  <c r="AI259" i="15"/>
  <c r="AJ259" i="15"/>
  <c r="AK259" i="15"/>
  <c r="AL259" i="15"/>
  <c r="AM259" i="15"/>
  <c r="AI260" i="15"/>
  <c r="AJ260" i="15"/>
  <c r="AK260" i="15"/>
  <c r="AL260" i="15"/>
  <c r="AM260" i="15"/>
  <c r="AI261" i="15"/>
  <c r="AJ261" i="15"/>
  <c r="AK261" i="15"/>
  <c r="AL261" i="15"/>
  <c r="AM261" i="15"/>
  <c r="AI262" i="15"/>
  <c r="AJ262" i="15"/>
  <c r="AK262" i="15"/>
  <c r="AL262" i="15"/>
  <c r="AM262" i="15"/>
  <c r="AI263" i="15"/>
  <c r="AJ263" i="15"/>
  <c r="AK263" i="15"/>
  <c r="AL263" i="15"/>
  <c r="AM263" i="15"/>
  <c r="AI264" i="15"/>
  <c r="AJ264" i="15"/>
  <c r="AK264" i="15"/>
  <c r="AL264" i="15"/>
  <c r="AM264" i="15"/>
  <c r="AI265" i="15"/>
  <c r="AJ265" i="15"/>
  <c r="AK265" i="15"/>
  <c r="AL265" i="15"/>
  <c r="AM265" i="15"/>
  <c r="AI266" i="15"/>
  <c r="AJ266" i="15"/>
  <c r="AK266" i="15"/>
  <c r="AL266" i="15"/>
  <c r="AM266" i="15"/>
  <c r="AI267" i="15"/>
  <c r="AJ267" i="15"/>
  <c r="AK267" i="15"/>
  <c r="AL267" i="15"/>
  <c r="AM267" i="15"/>
  <c r="AI268" i="15"/>
  <c r="AJ268" i="15"/>
  <c r="AK268" i="15"/>
  <c r="AL268" i="15"/>
  <c r="AM268" i="15"/>
  <c r="AI269" i="15"/>
  <c r="AJ269" i="15"/>
  <c r="AK269" i="15"/>
  <c r="AL269" i="15"/>
  <c r="AM269" i="15"/>
  <c r="AI270" i="15"/>
  <c r="AJ270" i="15"/>
  <c r="AK270" i="15"/>
  <c r="AL270" i="15"/>
  <c r="AM270" i="15"/>
  <c r="AI271" i="15"/>
  <c r="AJ271" i="15"/>
  <c r="AK271" i="15"/>
  <c r="AL271" i="15"/>
  <c r="AM271" i="15"/>
  <c r="AI272" i="15"/>
  <c r="AJ272" i="15"/>
  <c r="AK272" i="15"/>
  <c r="AL272" i="15"/>
  <c r="AM272" i="15"/>
  <c r="AI273" i="15"/>
  <c r="AJ273" i="15"/>
  <c r="AK273" i="15"/>
  <c r="AL273" i="15"/>
  <c r="AM273" i="15"/>
  <c r="AI274" i="15"/>
  <c r="AJ274" i="15"/>
  <c r="AK274" i="15"/>
  <c r="AL274" i="15"/>
  <c r="AM274" i="15"/>
  <c r="AI275" i="15"/>
  <c r="AJ275" i="15"/>
  <c r="AK275" i="15"/>
  <c r="AL275" i="15"/>
  <c r="AM275" i="15"/>
  <c r="AI276" i="15"/>
  <c r="AJ276" i="15"/>
  <c r="AK276" i="15"/>
  <c r="AL276" i="15"/>
  <c r="AM276" i="15"/>
  <c r="AI277" i="15"/>
  <c r="AJ277" i="15"/>
  <c r="AK277" i="15"/>
  <c r="AL277" i="15"/>
  <c r="AM277" i="15"/>
  <c r="AI278" i="15"/>
  <c r="AJ278" i="15"/>
  <c r="AK278" i="15"/>
  <c r="AL278" i="15"/>
  <c r="AM278" i="15"/>
  <c r="AI279" i="15"/>
  <c r="AJ279" i="15"/>
  <c r="AK279" i="15"/>
  <c r="AL279" i="15"/>
  <c r="AM279" i="15"/>
  <c r="AI280" i="15"/>
  <c r="AJ280" i="15"/>
  <c r="AK280" i="15"/>
  <c r="AL280" i="15"/>
  <c r="AM280" i="15"/>
  <c r="AI281" i="15"/>
  <c r="AJ281" i="15"/>
  <c r="AK281" i="15"/>
  <c r="AL281" i="15"/>
  <c r="AM281" i="15"/>
  <c r="AI282" i="15"/>
  <c r="AJ282" i="15"/>
  <c r="AK282" i="15"/>
  <c r="AL282" i="15"/>
  <c r="AM282" i="15"/>
  <c r="AI283" i="15"/>
  <c r="AJ283" i="15"/>
  <c r="AK283" i="15"/>
  <c r="AL283" i="15"/>
  <c r="AM283" i="15"/>
  <c r="AI284" i="15"/>
  <c r="AJ284" i="15"/>
  <c r="AK284" i="15"/>
  <c r="AL284" i="15"/>
  <c r="AM284" i="15"/>
  <c r="AI285" i="15"/>
  <c r="AJ285" i="15"/>
  <c r="AK285" i="15"/>
  <c r="AL285" i="15"/>
  <c r="AM285" i="15"/>
  <c r="AI286" i="15"/>
  <c r="AJ286" i="15"/>
  <c r="AK286" i="15"/>
  <c r="AL286" i="15"/>
  <c r="AM286" i="15"/>
  <c r="AI287" i="15"/>
  <c r="AJ287" i="15"/>
  <c r="AK287" i="15"/>
  <c r="AL287" i="15"/>
  <c r="AM287" i="15"/>
  <c r="AI288" i="15"/>
  <c r="AJ288" i="15"/>
  <c r="AK288" i="15"/>
  <c r="AL288" i="15"/>
  <c r="AM288" i="15"/>
  <c r="AI289" i="15"/>
  <c r="AJ289" i="15"/>
  <c r="AK289" i="15"/>
  <c r="AL289" i="15"/>
  <c r="AM289" i="15"/>
  <c r="AI290" i="15"/>
  <c r="AJ290" i="15"/>
  <c r="AK290" i="15"/>
  <c r="AL290" i="15"/>
  <c r="AM290" i="15"/>
  <c r="AI291" i="15"/>
  <c r="AJ291" i="15"/>
  <c r="AK291" i="15"/>
  <c r="AL291" i="15"/>
  <c r="AM291" i="15"/>
  <c r="AI292" i="15"/>
  <c r="AJ292" i="15"/>
  <c r="AK292" i="15"/>
  <c r="AL292" i="15"/>
  <c r="AM292" i="15"/>
  <c r="AI293" i="15"/>
  <c r="AJ293" i="15"/>
  <c r="AK293" i="15"/>
  <c r="AL293" i="15"/>
  <c r="AM293" i="15"/>
  <c r="AI294" i="15"/>
  <c r="AJ294" i="15"/>
  <c r="AK294" i="15"/>
  <c r="AL294" i="15"/>
  <c r="AM294" i="15"/>
  <c r="AI295" i="15"/>
  <c r="AJ295" i="15"/>
  <c r="AK295" i="15"/>
  <c r="AL295" i="15"/>
  <c r="AM295" i="15"/>
  <c r="AI296" i="15"/>
  <c r="AJ296" i="15"/>
  <c r="AK296" i="15"/>
  <c r="AL296" i="15"/>
  <c r="AM296" i="15"/>
  <c r="AI297" i="15"/>
  <c r="AJ297" i="15"/>
  <c r="AK297" i="15"/>
  <c r="AL297" i="15"/>
  <c r="AM297" i="15"/>
  <c r="AI298" i="15"/>
  <c r="AJ298" i="15"/>
  <c r="AK298" i="15"/>
  <c r="AL298" i="15"/>
  <c r="AM298" i="15"/>
  <c r="AI300" i="15"/>
  <c r="AJ300" i="15"/>
  <c r="AK300" i="15"/>
  <c r="AL300" i="15"/>
  <c r="AM300" i="15"/>
  <c r="AI301" i="15"/>
  <c r="AJ301" i="15"/>
  <c r="AK301" i="15"/>
  <c r="AL301" i="15"/>
  <c r="AM301" i="15"/>
  <c r="AI302" i="15"/>
  <c r="AJ302" i="15"/>
  <c r="AK302" i="15"/>
  <c r="AL302" i="15"/>
  <c r="AM302" i="15"/>
  <c r="AI303" i="15"/>
  <c r="AJ303" i="15"/>
  <c r="AK303" i="15"/>
  <c r="AL303" i="15"/>
  <c r="AM303" i="15"/>
  <c r="AI304" i="15"/>
  <c r="AJ304" i="15"/>
  <c r="AK304" i="15"/>
  <c r="AL304" i="15"/>
  <c r="AM304" i="15"/>
  <c r="AI305" i="15"/>
  <c r="AJ305" i="15"/>
  <c r="AK305" i="15"/>
  <c r="AL305" i="15"/>
  <c r="AM305" i="15"/>
  <c r="AI306" i="15"/>
  <c r="AJ306" i="15"/>
  <c r="AK306" i="15"/>
  <c r="AL306" i="15"/>
  <c r="AM306" i="15"/>
  <c r="AI307" i="15"/>
  <c r="AJ307" i="15"/>
  <c r="AK307" i="15"/>
  <c r="AL307" i="15"/>
  <c r="AM307" i="15"/>
  <c r="AI308" i="15"/>
  <c r="AJ308" i="15"/>
  <c r="AK308" i="15"/>
  <c r="AL308" i="15"/>
  <c r="AM308" i="15"/>
  <c r="AI309" i="15"/>
  <c r="AJ309" i="15"/>
  <c r="AK309" i="15"/>
  <c r="AL309" i="15"/>
  <c r="AM309" i="15"/>
  <c r="AI310" i="15"/>
  <c r="AJ310" i="15"/>
  <c r="AK310" i="15"/>
  <c r="AL310" i="15"/>
  <c r="AM310" i="15"/>
  <c r="AI311" i="15"/>
  <c r="AJ311" i="15"/>
  <c r="AK311" i="15"/>
  <c r="AL311" i="15"/>
  <c r="AM311" i="15"/>
  <c r="AI312" i="15"/>
  <c r="AJ312" i="15"/>
  <c r="AK312" i="15"/>
  <c r="AL312" i="15"/>
  <c r="AM312" i="15"/>
  <c r="AI313" i="15"/>
  <c r="AJ313" i="15"/>
  <c r="AK313" i="15"/>
  <c r="AL313" i="15"/>
  <c r="AM313" i="15"/>
  <c r="AI314" i="15"/>
  <c r="AJ314" i="15"/>
  <c r="AK314" i="15"/>
  <c r="AL314" i="15"/>
  <c r="AM314" i="15"/>
  <c r="AI315" i="15"/>
  <c r="AJ315" i="15"/>
  <c r="AK315" i="15"/>
  <c r="AL315" i="15"/>
  <c r="AM315" i="15"/>
  <c r="AI316" i="15"/>
  <c r="AJ316" i="15"/>
  <c r="AK316" i="15"/>
  <c r="AL316" i="15"/>
  <c r="AM316" i="15"/>
  <c r="AI317" i="15"/>
  <c r="AJ317" i="15"/>
  <c r="AK317" i="15"/>
  <c r="AL317" i="15"/>
  <c r="AM317" i="15"/>
  <c r="AL319" i="15"/>
  <c r="AM319" i="15"/>
  <c r="N320" i="15"/>
  <c r="R320" i="15"/>
  <c r="V320" i="15"/>
  <c r="Z320" i="15"/>
  <c r="AD320" i="15"/>
  <c r="AH320" i="15"/>
  <c r="AM318" i="14"/>
  <c r="AK318" i="14"/>
  <c r="AJ318" i="14"/>
  <c r="AI318" i="14"/>
  <c r="AM317" i="14"/>
  <c r="AL317" i="14"/>
  <c r="AK317" i="14"/>
  <c r="AJ317" i="14"/>
  <c r="AI317" i="14"/>
  <c r="AM316" i="14"/>
  <c r="AL316" i="14"/>
  <c r="AK316" i="14"/>
  <c r="AJ316" i="14"/>
  <c r="AI316" i="14"/>
  <c r="AM315" i="14"/>
  <c r="AL315" i="14"/>
  <c r="AK315" i="14"/>
  <c r="AJ315" i="14"/>
  <c r="AI315" i="14"/>
  <c r="AM314" i="14"/>
  <c r="AL314" i="14"/>
  <c r="AK314" i="14"/>
  <c r="AJ314" i="14"/>
  <c r="AI314" i="14"/>
  <c r="AM313" i="14"/>
  <c r="AL313" i="14"/>
  <c r="AK313" i="14"/>
  <c r="AJ313" i="14"/>
  <c r="AI313" i="14"/>
  <c r="AM312" i="14"/>
  <c r="AL312" i="14"/>
  <c r="AK312" i="14"/>
  <c r="AJ312" i="14"/>
  <c r="AI312" i="14"/>
  <c r="AM311" i="14"/>
  <c r="AL311" i="14"/>
  <c r="AK311" i="14"/>
  <c r="AJ311" i="14"/>
  <c r="AI311" i="14"/>
  <c r="AM310" i="14"/>
  <c r="AL310" i="14"/>
  <c r="AK310" i="14"/>
  <c r="AJ310" i="14"/>
  <c r="AI310" i="14"/>
  <c r="AM309" i="14"/>
  <c r="AL309" i="14"/>
  <c r="AK309" i="14"/>
  <c r="AJ309" i="14"/>
  <c r="AI309" i="14"/>
  <c r="AM308" i="14"/>
  <c r="AL308" i="14"/>
  <c r="AK308" i="14"/>
  <c r="AJ308" i="14"/>
  <c r="AI308" i="14"/>
  <c r="AM307" i="14"/>
  <c r="AL307" i="14"/>
  <c r="AK307" i="14"/>
  <c r="AJ307" i="14"/>
  <c r="AI307" i="14"/>
  <c r="AM306" i="14"/>
  <c r="AL306" i="14"/>
  <c r="AK306" i="14"/>
  <c r="AJ306" i="14"/>
  <c r="AI306" i="14"/>
  <c r="AM305" i="14"/>
  <c r="AL305" i="14"/>
  <c r="AK305" i="14"/>
  <c r="AJ305" i="14"/>
  <c r="AI305" i="14"/>
  <c r="AM304" i="14"/>
  <c r="AL304" i="14"/>
  <c r="AK304" i="14"/>
  <c r="AJ304" i="14"/>
  <c r="AI304" i="14"/>
  <c r="AM302" i="14"/>
  <c r="AL302" i="14"/>
  <c r="AK302" i="14"/>
  <c r="AJ302" i="14"/>
  <c r="AI302" i="14"/>
  <c r="AM301" i="14"/>
  <c r="AL301" i="14"/>
  <c r="AK301" i="14"/>
  <c r="AJ301" i="14"/>
  <c r="AI301" i="14"/>
  <c r="AM300" i="14"/>
  <c r="AL300" i="14"/>
  <c r="AK300" i="14"/>
  <c r="AJ300" i="14"/>
  <c r="AI300" i="14"/>
  <c r="AM299" i="14"/>
  <c r="AL299" i="14"/>
  <c r="AK299" i="14"/>
  <c r="AJ299" i="14"/>
  <c r="AI299" i="14"/>
  <c r="AM298" i="14"/>
  <c r="AL298" i="14"/>
  <c r="AK298" i="14"/>
  <c r="AJ298" i="14"/>
  <c r="AI298" i="14"/>
  <c r="AM297" i="14"/>
  <c r="AL297" i="14"/>
  <c r="AK297" i="14"/>
  <c r="AJ297" i="14"/>
  <c r="AI297" i="14"/>
  <c r="AM296" i="14"/>
  <c r="AL296" i="14"/>
  <c r="AK296" i="14"/>
  <c r="AJ296" i="14"/>
  <c r="AI296" i="14"/>
  <c r="AM295" i="14"/>
  <c r="AL295" i="14"/>
  <c r="AK295" i="14"/>
  <c r="AJ295" i="14"/>
  <c r="AI295" i="14"/>
  <c r="AM294" i="14"/>
  <c r="AL294" i="14"/>
  <c r="AK294" i="14"/>
  <c r="AJ294" i="14"/>
  <c r="AI294" i="14"/>
  <c r="AM293" i="14"/>
  <c r="AL293" i="14"/>
  <c r="AK293" i="14"/>
  <c r="AJ293" i="14"/>
  <c r="AI293" i="14"/>
  <c r="AM292" i="14"/>
  <c r="AL292" i="14"/>
  <c r="AK292" i="14"/>
  <c r="AJ292" i="14"/>
  <c r="AI292" i="14"/>
  <c r="AM291" i="14"/>
  <c r="AL291" i="14"/>
  <c r="AK291" i="14"/>
  <c r="AJ291" i="14"/>
  <c r="AI291" i="14"/>
  <c r="AM290" i="14"/>
  <c r="AL290" i="14"/>
  <c r="AK290" i="14"/>
  <c r="AJ290" i="14"/>
  <c r="AI290" i="14"/>
  <c r="AM289" i="14"/>
  <c r="AL289" i="14"/>
  <c r="AK289" i="14"/>
  <c r="AJ289" i="14"/>
  <c r="AI289" i="14"/>
  <c r="AM288" i="14"/>
  <c r="AL288" i="14"/>
  <c r="AK288" i="14"/>
  <c r="AJ288" i="14"/>
  <c r="AI288" i="14"/>
  <c r="AM287" i="14"/>
  <c r="AL287" i="14"/>
  <c r="AK287" i="14"/>
  <c r="AJ287" i="14"/>
  <c r="AI287" i="14"/>
  <c r="AM286" i="14"/>
  <c r="AL286" i="14"/>
  <c r="AK286" i="14"/>
  <c r="AJ286" i="14"/>
  <c r="AI286" i="14"/>
  <c r="AM285" i="14"/>
  <c r="AL285" i="14"/>
  <c r="AK285" i="14"/>
  <c r="AJ285" i="14"/>
  <c r="AI285" i="14"/>
  <c r="AM284" i="14"/>
  <c r="AL284" i="14"/>
  <c r="AK284" i="14"/>
  <c r="AJ284" i="14"/>
  <c r="AI284" i="14"/>
  <c r="AM283" i="14"/>
  <c r="AL283" i="14"/>
  <c r="AK283" i="14"/>
  <c r="AJ283" i="14"/>
  <c r="AI283" i="14"/>
  <c r="AM282" i="14"/>
  <c r="AL282" i="14"/>
  <c r="AK282" i="14"/>
  <c r="AJ282" i="14"/>
  <c r="AI282" i="14"/>
  <c r="AM281" i="14"/>
  <c r="AL281" i="14"/>
  <c r="AK281" i="14"/>
  <c r="AJ281" i="14"/>
  <c r="AI281" i="14"/>
  <c r="AM280" i="14"/>
  <c r="AL280" i="14"/>
  <c r="AK280" i="14"/>
  <c r="AJ280" i="14"/>
  <c r="AI280" i="14"/>
  <c r="AM279" i="14"/>
  <c r="AL279" i="14"/>
  <c r="AK279" i="14"/>
  <c r="AJ279" i="14"/>
  <c r="AI279" i="14"/>
  <c r="AM278" i="14"/>
  <c r="AL278" i="14"/>
  <c r="AK278" i="14"/>
  <c r="AJ278" i="14"/>
  <c r="AI278" i="14"/>
  <c r="AM277" i="14"/>
  <c r="AL277" i="14"/>
  <c r="AK277" i="14"/>
  <c r="AJ277" i="14"/>
  <c r="AI277" i="14"/>
  <c r="AM276" i="14"/>
  <c r="AL276" i="14"/>
  <c r="AK276" i="14"/>
  <c r="AJ276" i="14"/>
  <c r="AI276" i="14"/>
  <c r="AM275" i="14"/>
  <c r="AL275" i="14"/>
  <c r="AK275" i="14"/>
  <c r="AJ275" i="14"/>
  <c r="AI275" i="14"/>
  <c r="AM274" i="14"/>
  <c r="AL274" i="14"/>
  <c r="AK274" i="14"/>
  <c r="AJ274" i="14"/>
  <c r="AI274" i="14"/>
  <c r="AM273" i="14"/>
  <c r="AL273" i="14"/>
  <c r="AK273" i="14"/>
  <c r="AJ273" i="14"/>
  <c r="AI273" i="14"/>
  <c r="AM272" i="14"/>
  <c r="AL272" i="14"/>
  <c r="AK272" i="14"/>
  <c r="AJ272" i="14"/>
  <c r="AI272" i="14"/>
  <c r="AM271" i="14"/>
  <c r="AL271" i="14"/>
  <c r="AK271" i="14"/>
  <c r="AJ271" i="14"/>
  <c r="AI271" i="14"/>
  <c r="AM270" i="14"/>
  <c r="AL270" i="14"/>
  <c r="AK270" i="14"/>
  <c r="AJ270" i="14"/>
  <c r="AI270" i="14"/>
  <c r="AM269" i="14"/>
  <c r="AL269" i="14"/>
  <c r="AK269" i="14"/>
  <c r="AJ269" i="14"/>
  <c r="AI269" i="14"/>
  <c r="AM268" i="14"/>
  <c r="AL268" i="14"/>
  <c r="AK268" i="14"/>
  <c r="AJ268" i="14"/>
  <c r="AI268" i="14"/>
  <c r="AM267" i="14"/>
  <c r="AL267" i="14"/>
  <c r="AK267" i="14"/>
  <c r="AJ267" i="14"/>
  <c r="AI267" i="14"/>
  <c r="AM266" i="14"/>
  <c r="AL266" i="14"/>
  <c r="AK266" i="14"/>
  <c r="AJ266" i="14"/>
  <c r="AI266" i="14"/>
  <c r="AM265" i="14"/>
  <c r="AL265" i="14"/>
  <c r="AK265" i="14"/>
  <c r="AJ265" i="14"/>
  <c r="AI265" i="14"/>
  <c r="AM264" i="14"/>
  <c r="AL264" i="14"/>
  <c r="AK264" i="14"/>
  <c r="AJ264" i="14"/>
  <c r="AI264" i="14"/>
  <c r="AM263" i="14"/>
  <c r="AL263" i="14"/>
  <c r="AK263" i="14"/>
  <c r="AJ263" i="14"/>
  <c r="AI263" i="14"/>
  <c r="AM262" i="14"/>
  <c r="AL262" i="14"/>
  <c r="AK262" i="14"/>
  <c r="AJ262" i="14"/>
  <c r="AI262" i="14"/>
  <c r="AM261" i="14"/>
  <c r="AL261" i="14"/>
  <c r="AK261" i="14"/>
  <c r="AJ261" i="14"/>
  <c r="AI261" i="14"/>
  <c r="AM260" i="14"/>
  <c r="AL260" i="14"/>
  <c r="AK260" i="14"/>
  <c r="AJ260" i="14"/>
  <c r="AI260" i="14"/>
  <c r="AM259" i="14"/>
  <c r="AL259" i="14"/>
  <c r="AK259" i="14"/>
  <c r="AJ259" i="14"/>
  <c r="AI259" i="14"/>
  <c r="AM258" i="14"/>
  <c r="AL258" i="14"/>
  <c r="AK258" i="14"/>
  <c r="AJ258" i="14"/>
  <c r="AI258" i="14"/>
  <c r="AM257" i="14"/>
  <c r="AL257" i="14"/>
  <c r="AK257" i="14"/>
  <c r="AJ257" i="14"/>
  <c r="AI257" i="14"/>
  <c r="AM256" i="14"/>
  <c r="AL256" i="14"/>
  <c r="AK256" i="14"/>
  <c r="AJ256" i="14"/>
  <c r="AI256" i="14"/>
  <c r="AM255" i="14"/>
  <c r="AL255" i="14"/>
  <c r="AK255" i="14"/>
  <c r="AJ255" i="14"/>
  <c r="AI255" i="14"/>
  <c r="AM254" i="14"/>
  <c r="AL254" i="14"/>
  <c r="AK254" i="14"/>
  <c r="AJ254" i="14"/>
  <c r="AI254" i="14"/>
  <c r="AM253" i="14"/>
  <c r="AL253" i="14"/>
  <c r="AK253" i="14"/>
  <c r="AJ253" i="14"/>
  <c r="AI253" i="14"/>
  <c r="AM252" i="14"/>
  <c r="AL252" i="14"/>
  <c r="AK252" i="14"/>
  <c r="AJ252" i="14"/>
  <c r="AI252" i="14"/>
  <c r="AM251" i="14"/>
  <c r="AL251" i="14"/>
  <c r="AK251" i="14"/>
  <c r="AJ251" i="14"/>
  <c r="AI251" i="14"/>
  <c r="AM250" i="14"/>
  <c r="AL250" i="14"/>
  <c r="AK250" i="14"/>
  <c r="AJ250" i="14"/>
  <c r="AI250" i="14"/>
  <c r="AM249" i="14"/>
  <c r="AL249" i="14"/>
  <c r="AK249" i="14"/>
  <c r="AJ249" i="14"/>
  <c r="AI249" i="14"/>
  <c r="AM248" i="14"/>
  <c r="AL248" i="14"/>
  <c r="AK248" i="14"/>
  <c r="AJ248" i="14"/>
  <c r="AI248" i="14"/>
  <c r="AM247" i="14"/>
  <c r="AL247" i="14"/>
  <c r="AK247" i="14"/>
  <c r="AJ247" i="14"/>
  <c r="AI247" i="14"/>
  <c r="AM246" i="14"/>
  <c r="AL246" i="14"/>
  <c r="AK246" i="14"/>
  <c r="AJ246" i="14"/>
  <c r="AI246" i="14"/>
  <c r="AM245" i="14"/>
  <c r="AL245" i="14"/>
  <c r="AK245" i="14"/>
  <c r="AJ245" i="14"/>
  <c r="AI245" i="14"/>
  <c r="AM244" i="14"/>
  <c r="AL244" i="14"/>
  <c r="AK244" i="14"/>
  <c r="AJ244" i="14"/>
  <c r="AI244" i="14"/>
  <c r="AM243" i="14"/>
  <c r="AL243" i="14"/>
  <c r="AK243" i="14"/>
  <c r="AJ243" i="14"/>
  <c r="AI243" i="14"/>
  <c r="AM242" i="14"/>
  <c r="AL242" i="14"/>
  <c r="AK242" i="14"/>
  <c r="AJ242" i="14"/>
  <c r="AI242" i="14"/>
  <c r="AM241" i="14"/>
  <c r="AL241" i="14"/>
  <c r="AK241" i="14"/>
  <c r="AJ241" i="14"/>
  <c r="AI241" i="14"/>
  <c r="AM240" i="14"/>
  <c r="AL240" i="14"/>
  <c r="AK240" i="14"/>
  <c r="AJ240" i="14"/>
  <c r="AI240" i="14"/>
  <c r="AM239" i="14"/>
  <c r="AL239" i="14"/>
  <c r="AK239" i="14"/>
  <c r="AJ239" i="14"/>
  <c r="AI239" i="14"/>
  <c r="AM238" i="14"/>
  <c r="AL238" i="14"/>
  <c r="AK238" i="14"/>
  <c r="AJ238" i="14"/>
  <c r="AI238" i="14"/>
  <c r="AM237" i="14"/>
  <c r="AL237" i="14"/>
  <c r="AK237" i="14"/>
  <c r="AJ237" i="14"/>
  <c r="AI237" i="14"/>
  <c r="AM236" i="14"/>
  <c r="AL236" i="14"/>
  <c r="AK236" i="14"/>
  <c r="AJ236" i="14"/>
  <c r="AI236" i="14"/>
  <c r="AM235" i="14"/>
  <c r="AL235" i="14"/>
  <c r="AK235" i="14"/>
  <c r="AJ235" i="14"/>
  <c r="AI235" i="14"/>
  <c r="AM234" i="14"/>
  <c r="AL234" i="14"/>
  <c r="AK234" i="14"/>
  <c r="AJ234" i="14"/>
  <c r="AI234" i="14"/>
  <c r="AM233" i="14"/>
  <c r="AL233" i="14"/>
  <c r="AK233" i="14"/>
  <c r="AJ233" i="14"/>
  <c r="AI233" i="14"/>
  <c r="AM232" i="14"/>
  <c r="AL232" i="14"/>
  <c r="AK232" i="14"/>
  <c r="AJ232" i="14"/>
  <c r="AI232" i="14"/>
  <c r="AM231" i="14"/>
  <c r="AL231" i="14"/>
  <c r="AK231" i="14"/>
  <c r="AJ231" i="14"/>
  <c r="AI231" i="14"/>
  <c r="AM230" i="14"/>
  <c r="AL230" i="14"/>
  <c r="AK230" i="14"/>
  <c r="AJ230" i="14"/>
  <c r="AI230" i="14"/>
  <c r="AM229" i="14"/>
  <c r="AL229" i="14"/>
  <c r="AK229" i="14"/>
  <c r="AJ229" i="14"/>
  <c r="AI229" i="14"/>
  <c r="AM228" i="14"/>
  <c r="AL228" i="14"/>
  <c r="AK228" i="14"/>
  <c r="AJ228" i="14"/>
  <c r="AI228" i="14"/>
  <c r="AM227" i="14"/>
  <c r="AL227" i="14"/>
  <c r="AK227" i="14"/>
  <c r="AJ227" i="14"/>
  <c r="AI227" i="14"/>
  <c r="AM226" i="14"/>
  <c r="AL226" i="14"/>
  <c r="AK226" i="14"/>
  <c r="AJ226" i="14"/>
  <c r="AI226" i="14"/>
  <c r="AM225" i="14"/>
  <c r="AL225" i="14"/>
  <c r="AK225" i="14"/>
  <c r="AJ225" i="14"/>
  <c r="AI225" i="14"/>
  <c r="AM224" i="14"/>
  <c r="AL224" i="14"/>
  <c r="AK224" i="14"/>
  <c r="AJ224" i="14"/>
  <c r="AI224" i="14"/>
  <c r="AM223" i="14"/>
  <c r="AL223" i="14"/>
  <c r="AK223" i="14"/>
  <c r="AJ223" i="14"/>
  <c r="AI223" i="14"/>
  <c r="AM222" i="14"/>
  <c r="AL222" i="14"/>
  <c r="AK222" i="14"/>
  <c r="AJ222" i="14"/>
  <c r="AI222" i="14"/>
  <c r="AM221" i="14"/>
  <c r="AL221" i="14"/>
  <c r="AK221" i="14"/>
  <c r="AJ221" i="14"/>
  <c r="AI221" i="14"/>
  <c r="AM220" i="14"/>
  <c r="AL220" i="14"/>
  <c r="AK220" i="14"/>
  <c r="AJ220" i="14"/>
  <c r="AI220" i="14"/>
  <c r="AM219" i="14"/>
  <c r="AL219" i="14"/>
  <c r="AK219" i="14"/>
  <c r="AJ219" i="14"/>
  <c r="AI219" i="14"/>
  <c r="AM218" i="14"/>
  <c r="AL218" i="14"/>
  <c r="AK218" i="14"/>
  <c r="AJ218" i="14"/>
  <c r="AI218" i="14"/>
  <c r="AM217" i="14"/>
  <c r="AL217" i="14"/>
  <c r="AK217" i="14"/>
  <c r="AJ217" i="14"/>
  <c r="AI217" i="14"/>
  <c r="AM216" i="14"/>
  <c r="AL216" i="14"/>
  <c r="AK216" i="14"/>
  <c r="AJ216" i="14"/>
  <c r="AI216" i="14"/>
  <c r="AM215" i="14"/>
  <c r="AL215" i="14"/>
  <c r="AK215" i="14"/>
  <c r="AJ215" i="14"/>
  <c r="AI215" i="14"/>
  <c r="AM214" i="14"/>
  <c r="AL214" i="14"/>
  <c r="AK214" i="14"/>
  <c r="AJ214" i="14"/>
  <c r="AI214" i="14"/>
  <c r="AM213" i="14"/>
  <c r="AL213" i="14"/>
  <c r="AK213" i="14"/>
  <c r="AJ213" i="14"/>
  <c r="AI213" i="14"/>
  <c r="AM212" i="14"/>
  <c r="AL212" i="14"/>
  <c r="AK212" i="14"/>
  <c r="AJ212" i="14"/>
  <c r="AI212" i="14"/>
  <c r="AM211" i="14"/>
  <c r="AL211" i="14"/>
  <c r="AK211" i="14"/>
  <c r="AJ211" i="14"/>
  <c r="AI211" i="14"/>
  <c r="AM210" i="14"/>
  <c r="AL210" i="14"/>
  <c r="AK210" i="14"/>
  <c r="AJ210" i="14"/>
  <c r="AI210" i="14"/>
  <c r="AM209" i="14"/>
  <c r="AL209" i="14"/>
  <c r="AK209" i="14"/>
  <c r="AJ209" i="14"/>
  <c r="AI209" i="14"/>
  <c r="AM208" i="14"/>
  <c r="AL208" i="14"/>
  <c r="AK208" i="14"/>
  <c r="AJ208" i="14"/>
  <c r="AI208" i="14"/>
  <c r="AM207" i="14"/>
  <c r="AL207" i="14"/>
  <c r="AK207" i="14"/>
  <c r="AJ207" i="14"/>
  <c r="AI207" i="14"/>
  <c r="AM206" i="14"/>
  <c r="AL206" i="14"/>
  <c r="AK206" i="14"/>
  <c r="AJ206" i="14"/>
  <c r="AI206" i="14"/>
  <c r="AM205" i="14"/>
  <c r="AL205" i="14"/>
  <c r="AK205" i="14"/>
  <c r="AJ205" i="14"/>
  <c r="AI205" i="14"/>
  <c r="AM204" i="14"/>
  <c r="AL204" i="14"/>
  <c r="AK204" i="14"/>
  <c r="AJ204" i="14"/>
  <c r="AI204" i="14"/>
  <c r="AM203" i="14"/>
  <c r="AL203" i="14"/>
  <c r="AK203" i="14"/>
  <c r="AJ203" i="14"/>
  <c r="AI203" i="14"/>
  <c r="AM202" i="14"/>
  <c r="AL202" i="14"/>
  <c r="AK202" i="14"/>
  <c r="AJ202" i="14"/>
  <c r="AI202" i="14"/>
  <c r="AM201" i="14"/>
  <c r="AL201" i="14"/>
  <c r="AK201" i="14"/>
  <c r="AJ201" i="14"/>
  <c r="AI201" i="14"/>
  <c r="AM200" i="14"/>
  <c r="AL200" i="14"/>
  <c r="AK200" i="14"/>
  <c r="AJ200" i="14"/>
  <c r="AI200" i="14"/>
  <c r="AM199" i="14"/>
  <c r="AL199" i="14"/>
  <c r="AK199" i="14"/>
  <c r="AJ199" i="14"/>
  <c r="AI199" i="14"/>
  <c r="AM198" i="14"/>
  <c r="AL198" i="14"/>
  <c r="AK198" i="14"/>
  <c r="AJ198" i="14"/>
  <c r="AI198" i="14"/>
  <c r="AM197" i="14"/>
  <c r="AL197" i="14"/>
  <c r="AK197" i="14"/>
  <c r="AJ197" i="14"/>
  <c r="AI197" i="14"/>
  <c r="AM196" i="14"/>
  <c r="AL196" i="14"/>
  <c r="AK196" i="14"/>
  <c r="AJ196" i="14"/>
  <c r="AI196" i="14"/>
  <c r="AM195" i="14"/>
  <c r="AL195" i="14"/>
  <c r="AK195" i="14"/>
  <c r="AJ195" i="14"/>
  <c r="AI195" i="14"/>
  <c r="AM194" i="14"/>
  <c r="AL194" i="14"/>
  <c r="AK194" i="14"/>
  <c r="AJ194" i="14"/>
  <c r="AI194" i="14"/>
  <c r="AM193" i="14"/>
  <c r="AL193" i="14"/>
  <c r="AK193" i="14"/>
  <c r="AJ193" i="14"/>
  <c r="AI193" i="14"/>
  <c r="AM192" i="14"/>
  <c r="AL192" i="14"/>
  <c r="AK192" i="14"/>
  <c r="AJ192" i="14"/>
  <c r="AI192" i="14"/>
  <c r="AM191" i="14"/>
  <c r="AL191" i="14"/>
  <c r="AK191" i="14"/>
  <c r="AJ191" i="14"/>
  <c r="AI191" i="14"/>
  <c r="AM190" i="14"/>
  <c r="AL190" i="14"/>
  <c r="AK190" i="14"/>
  <c r="AJ190" i="14"/>
  <c r="AI190" i="14"/>
  <c r="AM189" i="14"/>
  <c r="AL189" i="14"/>
  <c r="AK189" i="14"/>
  <c r="AJ189" i="14"/>
  <c r="AI189" i="14"/>
  <c r="AM188" i="14"/>
  <c r="AL188" i="14"/>
  <c r="AK188" i="14"/>
  <c r="AJ188" i="14"/>
  <c r="AI188" i="14"/>
  <c r="AM187" i="14"/>
  <c r="AL187" i="14"/>
  <c r="AK187" i="14"/>
  <c r="AJ187" i="14"/>
  <c r="AI187" i="14"/>
  <c r="AM186" i="14"/>
  <c r="AL186" i="14"/>
  <c r="AK186" i="14"/>
  <c r="AJ186" i="14"/>
  <c r="AI186" i="14"/>
  <c r="AM185" i="14"/>
  <c r="AL185" i="14"/>
  <c r="AK185" i="14"/>
  <c r="AJ185" i="14"/>
  <c r="AI185" i="14"/>
  <c r="AM184" i="14"/>
  <c r="AL184" i="14"/>
  <c r="AK184" i="14"/>
  <c r="AJ184" i="14"/>
  <c r="AI184" i="14"/>
  <c r="AM183" i="14"/>
  <c r="AL183" i="14"/>
  <c r="AK183" i="14"/>
  <c r="AJ183" i="14"/>
  <c r="AI183" i="14"/>
  <c r="AM182" i="14"/>
  <c r="AL182" i="14"/>
  <c r="AK182" i="14"/>
  <c r="AJ182" i="14"/>
  <c r="AI182" i="14"/>
  <c r="AM181" i="14"/>
  <c r="AL181" i="14"/>
  <c r="AK181" i="14"/>
  <c r="AJ181" i="14"/>
  <c r="AI181" i="14"/>
  <c r="AM180" i="14"/>
  <c r="AL180" i="14"/>
  <c r="AK180" i="14"/>
  <c r="AJ180" i="14"/>
  <c r="AI180" i="14"/>
  <c r="AM179" i="14"/>
  <c r="AL179" i="14"/>
  <c r="AK179" i="14"/>
  <c r="AJ179" i="14"/>
  <c r="AI179" i="14"/>
  <c r="AM178" i="14"/>
  <c r="AL178" i="14"/>
  <c r="AK178" i="14"/>
  <c r="AJ178" i="14"/>
  <c r="AI178" i="14"/>
  <c r="AM177" i="14"/>
  <c r="AL177" i="14"/>
  <c r="AK177" i="14"/>
  <c r="AJ177" i="14"/>
  <c r="AI177" i="14"/>
  <c r="AM176" i="14"/>
  <c r="AL176" i="14"/>
  <c r="AK176" i="14"/>
  <c r="AJ176" i="14"/>
  <c r="AI176" i="14"/>
  <c r="AM175" i="14"/>
  <c r="AL175" i="14"/>
  <c r="AK175" i="14"/>
  <c r="AJ175" i="14"/>
  <c r="AI175" i="14"/>
  <c r="AM174" i="14"/>
  <c r="AL174" i="14"/>
  <c r="AK174" i="14"/>
  <c r="AJ174" i="14"/>
  <c r="AI174" i="14"/>
  <c r="AM173" i="14"/>
  <c r="AL173" i="14"/>
  <c r="AK173" i="14"/>
  <c r="AJ173" i="14"/>
  <c r="AI173" i="14"/>
  <c r="AM172" i="14"/>
  <c r="AL172" i="14"/>
  <c r="AK172" i="14"/>
  <c r="AJ172" i="14"/>
  <c r="AI172" i="14"/>
  <c r="AM171" i="14"/>
  <c r="AL171" i="14"/>
  <c r="AK171" i="14"/>
  <c r="AJ171" i="14"/>
  <c r="AI171" i="14"/>
  <c r="AM170" i="14"/>
  <c r="AL170" i="14"/>
  <c r="AK170" i="14"/>
  <c r="AJ170" i="14"/>
  <c r="AI170" i="14"/>
  <c r="AM169" i="14"/>
  <c r="AL169" i="14"/>
  <c r="AK169" i="14"/>
  <c r="AJ169" i="14"/>
  <c r="AI169" i="14"/>
  <c r="AM168" i="14"/>
  <c r="AL168" i="14"/>
  <c r="AK168" i="14"/>
  <c r="AJ168" i="14"/>
  <c r="AI168" i="14"/>
  <c r="AM167" i="14"/>
  <c r="AL167" i="14"/>
  <c r="AK167" i="14"/>
  <c r="AJ167" i="14"/>
  <c r="AI167" i="14"/>
  <c r="AM166" i="14"/>
  <c r="AL166" i="14"/>
  <c r="AK166" i="14"/>
  <c r="AJ166" i="14"/>
  <c r="AI166" i="14"/>
  <c r="AM165" i="14"/>
  <c r="AL165" i="14"/>
  <c r="AK165" i="14"/>
  <c r="AJ165" i="14"/>
  <c r="AI165" i="14"/>
  <c r="AM164" i="14"/>
  <c r="AL164" i="14"/>
  <c r="AK164" i="14"/>
  <c r="AJ164" i="14"/>
  <c r="AI164" i="14"/>
  <c r="AM163" i="14"/>
  <c r="AL163" i="14"/>
  <c r="AK163" i="14"/>
  <c r="AJ163" i="14"/>
  <c r="AI163" i="14"/>
  <c r="AM162" i="14"/>
  <c r="AL162" i="14"/>
  <c r="AK162" i="14"/>
  <c r="AJ162" i="14"/>
  <c r="AI162" i="14"/>
  <c r="AM161" i="14"/>
  <c r="AL161" i="14"/>
  <c r="AK161" i="14"/>
  <c r="AJ161" i="14"/>
  <c r="AI161" i="14"/>
  <c r="AM160" i="14"/>
  <c r="AL160" i="14"/>
  <c r="AK160" i="14"/>
  <c r="AJ160" i="14"/>
  <c r="AI160" i="14"/>
  <c r="AM159" i="14"/>
  <c r="AL159" i="14"/>
  <c r="AK159" i="14"/>
  <c r="AJ159" i="14"/>
  <c r="AI159" i="14"/>
  <c r="AM158" i="14"/>
  <c r="AL158" i="14"/>
  <c r="AK158" i="14"/>
  <c r="AJ158" i="14"/>
  <c r="AI158" i="14"/>
  <c r="AM157" i="14"/>
  <c r="AL157" i="14"/>
  <c r="AK157" i="14"/>
  <c r="AJ157" i="14"/>
  <c r="AI157" i="14"/>
  <c r="AM156" i="14"/>
  <c r="AL156" i="14"/>
  <c r="AK156" i="14"/>
  <c r="AJ156" i="14"/>
  <c r="AI156" i="14"/>
  <c r="AM155" i="14"/>
  <c r="AL155" i="14"/>
  <c r="AK155" i="14"/>
  <c r="AJ155" i="14"/>
  <c r="AI155" i="14"/>
  <c r="AM154" i="14"/>
  <c r="AL154" i="14"/>
  <c r="AK154" i="14"/>
  <c r="AJ154" i="14"/>
  <c r="AI154" i="14"/>
  <c r="AM153" i="14"/>
  <c r="AL153" i="14"/>
  <c r="AK153" i="14"/>
  <c r="AJ153" i="14"/>
  <c r="AI153" i="14"/>
  <c r="AM152" i="14"/>
  <c r="AL152" i="14"/>
  <c r="AK152" i="14"/>
  <c r="AJ152" i="14"/>
  <c r="AI152" i="14"/>
  <c r="AM151" i="14"/>
  <c r="AL151" i="14"/>
  <c r="AK151" i="14"/>
  <c r="AJ151" i="14"/>
  <c r="AI151" i="14"/>
  <c r="AM150" i="14"/>
  <c r="AL150" i="14"/>
  <c r="AK150" i="14"/>
  <c r="AJ150" i="14"/>
  <c r="AI150" i="14"/>
  <c r="AM149" i="14"/>
  <c r="AL149" i="14"/>
  <c r="AK149" i="14"/>
  <c r="AJ149" i="14"/>
  <c r="AI149" i="14"/>
  <c r="AM148" i="14"/>
  <c r="AL148" i="14"/>
  <c r="AK148" i="14"/>
  <c r="AJ148" i="14"/>
  <c r="AI148" i="14"/>
  <c r="AM147" i="14"/>
  <c r="AL147" i="14"/>
  <c r="AK147" i="14"/>
  <c r="AJ147" i="14"/>
  <c r="AI147" i="14"/>
  <c r="AM146" i="14"/>
  <c r="AL146" i="14"/>
  <c r="AK146" i="14"/>
  <c r="AJ146" i="14"/>
  <c r="AI146" i="14"/>
  <c r="AM145" i="14"/>
  <c r="AL145" i="14"/>
  <c r="AK145" i="14"/>
  <c r="AJ145" i="14"/>
  <c r="AI145" i="14"/>
  <c r="AM144" i="14"/>
  <c r="AL144" i="14"/>
  <c r="AK144" i="14"/>
  <c r="AJ144" i="14"/>
  <c r="AI144" i="14"/>
  <c r="AM143" i="14"/>
  <c r="AL143" i="14"/>
  <c r="AK143" i="14"/>
  <c r="AJ143" i="14"/>
  <c r="AI143" i="14"/>
  <c r="AM142" i="14"/>
  <c r="AL142" i="14"/>
  <c r="AK142" i="14"/>
  <c r="AJ142" i="14"/>
  <c r="AI142" i="14"/>
  <c r="AM141" i="14"/>
  <c r="AL141" i="14"/>
  <c r="AK141" i="14"/>
  <c r="AJ141" i="14"/>
  <c r="AI141" i="14"/>
  <c r="AM140" i="14"/>
  <c r="AL140" i="14"/>
  <c r="AK140" i="14"/>
  <c r="AJ140" i="14"/>
  <c r="AI140" i="14"/>
  <c r="AM139" i="14"/>
  <c r="AL139" i="14"/>
  <c r="AK139" i="14"/>
  <c r="AJ139" i="14"/>
  <c r="AI139" i="14"/>
  <c r="AM138" i="14"/>
  <c r="AL138" i="14"/>
  <c r="AK138" i="14"/>
  <c r="AJ138" i="14"/>
  <c r="AI138" i="14"/>
  <c r="AM137" i="14"/>
  <c r="AL137" i="14"/>
  <c r="AK137" i="14"/>
  <c r="AJ137" i="14"/>
  <c r="AI137" i="14"/>
  <c r="AM136" i="14"/>
  <c r="AL136" i="14"/>
  <c r="AK136" i="14"/>
  <c r="AJ136" i="14"/>
  <c r="AI136" i="14"/>
  <c r="AM135" i="14"/>
  <c r="AL135" i="14"/>
  <c r="AK135" i="14"/>
  <c r="AJ135" i="14"/>
  <c r="AI135" i="14"/>
  <c r="AM134" i="14"/>
  <c r="AL134" i="14"/>
  <c r="AK134" i="14"/>
  <c r="AJ134" i="14"/>
  <c r="AI134" i="14"/>
  <c r="AM133" i="14"/>
  <c r="AL133" i="14"/>
  <c r="AK133" i="14"/>
  <c r="AJ133" i="14"/>
  <c r="AI133" i="14"/>
  <c r="AM132" i="14"/>
  <c r="AL132" i="14"/>
  <c r="AK132" i="14"/>
  <c r="AJ132" i="14"/>
  <c r="AI132" i="14"/>
  <c r="AM131" i="14"/>
  <c r="AL131" i="14"/>
  <c r="AK131" i="14"/>
  <c r="AJ131" i="14"/>
  <c r="AI131" i="14"/>
  <c r="AM130" i="14"/>
  <c r="AL130" i="14"/>
  <c r="AK130" i="14"/>
  <c r="AJ130" i="14"/>
  <c r="AI130" i="14"/>
  <c r="AM129" i="14"/>
  <c r="AL129" i="14"/>
  <c r="AK129" i="14"/>
  <c r="AJ129" i="14"/>
  <c r="AI129" i="14"/>
  <c r="AM128" i="14"/>
  <c r="AL128" i="14"/>
  <c r="AK128" i="14"/>
  <c r="AJ128" i="14"/>
  <c r="AI128" i="14"/>
  <c r="AM127" i="14"/>
  <c r="AL127" i="14"/>
  <c r="AK127" i="14"/>
  <c r="AJ127" i="14"/>
  <c r="AI127" i="14"/>
  <c r="AM126" i="14"/>
  <c r="AL126" i="14"/>
  <c r="AK126" i="14"/>
  <c r="AJ126" i="14"/>
  <c r="AI126" i="14"/>
  <c r="AM125" i="14"/>
  <c r="AL125" i="14"/>
  <c r="AK125" i="14"/>
  <c r="AJ125" i="14"/>
  <c r="AI125" i="14"/>
  <c r="AM124" i="14"/>
  <c r="AL124" i="14"/>
  <c r="AK124" i="14"/>
  <c r="AJ124" i="14"/>
  <c r="AI124" i="14"/>
  <c r="AM123" i="14"/>
  <c r="AL123" i="14"/>
  <c r="AK123" i="14"/>
  <c r="AJ123" i="14"/>
  <c r="AI123" i="14"/>
  <c r="AM122" i="14"/>
  <c r="AL122" i="14"/>
  <c r="AK122" i="14"/>
  <c r="AJ122" i="14"/>
  <c r="AI122" i="14"/>
  <c r="AM121" i="14"/>
  <c r="AL121" i="14"/>
  <c r="AK121" i="14"/>
  <c r="AJ121" i="14"/>
  <c r="AI121" i="14"/>
  <c r="AM120" i="14"/>
  <c r="AL120" i="14"/>
  <c r="AK120" i="14"/>
  <c r="AJ120" i="14"/>
  <c r="AI120" i="14"/>
  <c r="AM119" i="14"/>
  <c r="AL119" i="14"/>
  <c r="AK119" i="14"/>
  <c r="AJ119" i="14"/>
  <c r="AI119" i="14"/>
  <c r="AM118" i="14"/>
  <c r="AL118" i="14"/>
  <c r="AK118" i="14"/>
  <c r="AJ118" i="14"/>
  <c r="AI118" i="14"/>
  <c r="AM117" i="14"/>
  <c r="AL117" i="14"/>
  <c r="AK117" i="14"/>
  <c r="AJ117" i="14"/>
  <c r="AI117" i="14"/>
  <c r="AM116" i="14"/>
  <c r="AL116" i="14"/>
  <c r="AK116" i="14"/>
  <c r="AJ116" i="14"/>
  <c r="AI116" i="14"/>
  <c r="AM115" i="14"/>
  <c r="AL115" i="14"/>
  <c r="AK115" i="14"/>
  <c r="AJ115" i="14"/>
  <c r="AI115" i="14"/>
  <c r="AM114" i="14"/>
  <c r="AL114" i="14"/>
  <c r="AK114" i="14"/>
  <c r="AJ114" i="14"/>
  <c r="AI114" i="14"/>
  <c r="AM113" i="14"/>
  <c r="AL113" i="14"/>
  <c r="AK113" i="14"/>
  <c r="AJ113" i="14"/>
  <c r="AI113" i="14"/>
  <c r="AM112" i="14"/>
  <c r="AL112" i="14"/>
  <c r="AK112" i="14"/>
  <c r="AJ112" i="14"/>
  <c r="AI112" i="14"/>
  <c r="AM111" i="14"/>
  <c r="AL111" i="14"/>
  <c r="AK111" i="14"/>
  <c r="AJ111" i="14"/>
  <c r="AI111" i="14"/>
  <c r="AM110" i="14"/>
  <c r="AL110" i="14"/>
  <c r="AK110" i="14"/>
  <c r="AJ110" i="14"/>
  <c r="AI110" i="14"/>
  <c r="AM109" i="14"/>
  <c r="AL109" i="14"/>
  <c r="AK109" i="14"/>
  <c r="AJ109" i="14"/>
  <c r="AI109" i="14"/>
  <c r="AM108" i="14"/>
  <c r="AL108" i="14"/>
  <c r="AK108" i="14"/>
  <c r="AJ108" i="14"/>
  <c r="AI108" i="14"/>
  <c r="AM107" i="14"/>
  <c r="AL107" i="14"/>
  <c r="AK107" i="14"/>
  <c r="AJ107" i="14"/>
  <c r="AI107" i="14"/>
  <c r="AM106" i="14"/>
  <c r="AL106" i="14"/>
  <c r="AK106" i="14"/>
  <c r="AJ106" i="14"/>
  <c r="AI106" i="14"/>
  <c r="AM105" i="14"/>
  <c r="AL105" i="14"/>
  <c r="AK105" i="14"/>
  <c r="AJ105" i="14"/>
  <c r="AI105" i="14"/>
  <c r="AM104" i="14"/>
  <c r="AL104" i="14"/>
  <c r="AK104" i="14"/>
  <c r="AJ104" i="14"/>
  <c r="AI104" i="14"/>
  <c r="AM103" i="14"/>
  <c r="AL103" i="14"/>
  <c r="AK103" i="14"/>
  <c r="AJ103" i="14"/>
  <c r="AI103" i="14"/>
  <c r="AM102" i="14"/>
  <c r="AL102" i="14"/>
  <c r="AK102" i="14"/>
  <c r="AJ102" i="14"/>
  <c r="AI102" i="14"/>
  <c r="AM101" i="14"/>
  <c r="AL101" i="14"/>
  <c r="AK101" i="14"/>
  <c r="AJ101" i="14"/>
  <c r="AI101" i="14"/>
  <c r="AM100" i="14"/>
  <c r="AL100" i="14"/>
  <c r="AK100" i="14"/>
  <c r="AJ100" i="14"/>
  <c r="AI100" i="14"/>
  <c r="AM99" i="14"/>
  <c r="AL99" i="14"/>
  <c r="AK99" i="14"/>
  <c r="AJ99" i="14"/>
  <c r="AI99" i="14"/>
  <c r="AM98" i="14"/>
  <c r="AL98" i="14"/>
  <c r="AK98" i="14"/>
  <c r="AJ98" i="14"/>
  <c r="AI98" i="14"/>
  <c r="AM97" i="14"/>
  <c r="AL97" i="14"/>
  <c r="AK97" i="14"/>
  <c r="AJ97" i="14"/>
  <c r="AI97" i="14"/>
  <c r="AM96" i="14"/>
  <c r="AL96" i="14"/>
  <c r="AK96" i="14"/>
  <c r="AJ96" i="14"/>
  <c r="AI96" i="14"/>
  <c r="AM95" i="14"/>
  <c r="AL95" i="14"/>
  <c r="AK95" i="14"/>
  <c r="AJ95" i="14"/>
  <c r="AI95" i="14"/>
  <c r="AM94" i="14"/>
  <c r="AL94" i="14"/>
  <c r="AK94" i="14"/>
  <c r="AJ94" i="14"/>
  <c r="AI94" i="14"/>
  <c r="AM93" i="14"/>
  <c r="AL93" i="14"/>
  <c r="AK93" i="14"/>
  <c r="AJ93" i="14"/>
  <c r="AI93" i="14"/>
  <c r="AM92" i="14"/>
  <c r="AL92" i="14"/>
  <c r="AK92" i="14"/>
  <c r="AJ92" i="14"/>
  <c r="AI92" i="14"/>
  <c r="AM91" i="14"/>
  <c r="AL91" i="14"/>
  <c r="AK91" i="14"/>
  <c r="AJ91" i="14"/>
  <c r="AI91" i="14"/>
  <c r="AM90" i="14"/>
  <c r="AL90" i="14"/>
  <c r="AK90" i="14"/>
  <c r="AJ90" i="14"/>
  <c r="AI90" i="14"/>
  <c r="AM89" i="14"/>
  <c r="AL89" i="14"/>
  <c r="AK89" i="14"/>
  <c r="AJ89" i="14"/>
  <c r="AI89" i="14"/>
  <c r="AM88" i="14"/>
  <c r="AL88" i="14"/>
  <c r="AK88" i="14"/>
  <c r="AJ88" i="14"/>
  <c r="AI88" i="14"/>
  <c r="AM87" i="14"/>
  <c r="AL87" i="14"/>
  <c r="AK87" i="14"/>
  <c r="AJ87" i="14"/>
  <c r="AI87" i="14"/>
  <c r="AM86" i="14"/>
  <c r="AL86" i="14"/>
  <c r="AK86" i="14"/>
  <c r="AJ86" i="14"/>
  <c r="AI86" i="14"/>
  <c r="AM85" i="14"/>
  <c r="AL85" i="14"/>
  <c r="AK85" i="14"/>
  <c r="AJ85" i="14"/>
  <c r="AI85" i="14"/>
  <c r="AM84" i="14"/>
  <c r="AL84" i="14"/>
  <c r="AK84" i="14"/>
  <c r="AJ84" i="14"/>
  <c r="AI84" i="14"/>
  <c r="AM83" i="14"/>
  <c r="AL83" i="14"/>
  <c r="AK83" i="14"/>
  <c r="AJ83" i="14"/>
  <c r="AI83" i="14"/>
  <c r="AM82" i="14"/>
  <c r="AL82" i="14"/>
  <c r="AK82" i="14"/>
  <c r="AJ82" i="14"/>
  <c r="AI82" i="14"/>
  <c r="AM81" i="14"/>
  <c r="AL81" i="14"/>
  <c r="AK81" i="14"/>
  <c r="AJ81" i="14"/>
  <c r="AI81" i="14"/>
  <c r="AM80" i="14"/>
  <c r="AL80" i="14"/>
  <c r="AK80" i="14"/>
  <c r="AJ80" i="14"/>
  <c r="AI80" i="14"/>
  <c r="AM79" i="14"/>
  <c r="AL79" i="14"/>
  <c r="AK79" i="14"/>
  <c r="AJ79" i="14"/>
  <c r="AI79" i="14"/>
  <c r="AM78" i="14"/>
  <c r="AL78" i="14"/>
  <c r="AK78" i="14"/>
  <c r="AJ78" i="14"/>
  <c r="AI78" i="14"/>
  <c r="AM77" i="14"/>
  <c r="AL77" i="14"/>
  <c r="AK77" i="14"/>
  <c r="AJ77" i="14"/>
  <c r="AI77" i="14"/>
  <c r="AM76" i="14"/>
  <c r="AL76" i="14"/>
  <c r="AK76" i="14"/>
  <c r="AJ76" i="14"/>
  <c r="AI76" i="14"/>
  <c r="AM75" i="14"/>
  <c r="AL75" i="14"/>
  <c r="AK75" i="14"/>
  <c r="AJ75" i="14"/>
  <c r="AI75" i="14"/>
  <c r="AM74" i="14"/>
  <c r="AL74" i="14"/>
  <c r="AK74" i="14"/>
  <c r="AJ74" i="14"/>
  <c r="AI74" i="14"/>
  <c r="AM73" i="14"/>
  <c r="AL73" i="14"/>
  <c r="AK73" i="14"/>
  <c r="AJ73" i="14"/>
  <c r="AI73" i="14"/>
  <c r="AM72" i="14"/>
  <c r="AL72" i="14"/>
  <c r="AK72" i="14"/>
  <c r="AJ72" i="14"/>
  <c r="AI72" i="14"/>
  <c r="AM71" i="14"/>
  <c r="AL71" i="14"/>
  <c r="AM70" i="14"/>
  <c r="AL70" i="14"/>
  <c r="AM69" i="14"/>
  <c r="AL69" i="14"/>
  <c r="AM68" i="14"/>
  <c r="AL68" i="14"/>
  <c r="AM67" i="14"/>
  <c r="AL67" i="14"/>
  <c r="AM66" i="14"/>
  <c r="AL66" i="14"/>
  <c r="AM65" i="14"/>
  <c r="AL65" i="14"/>
  <c r="AM64" i="14"/>
  <c r="AL64" i="14"/>
  <c r="AM63" i="14"/>
  <c r="AL63" i="14"/>
  <c r="AM62" i="14"/>
  <c r="AL62" i="14"/>
  <c r="AM61" i="14"/>
  <c r="AL61" i="14"/>
  <c r="AM60" i="14"/>
  <c r="AL60" i="14"/>
  <c r="AM59" i="14"/>
  <c r="AL59" i="14"/>
  <c r="AM58" i="14"/>
  <c r="AL58" i="14"/>
  <c r="AM57" i="14"/>
  <c r="AL57" i="14"/>
  <c r="AM56" i="14"/>
  <c r="AL56" i="14"/>
  <c r="AM55" i="14"/>
  <c r="AL55" i="14"/>
  <c r="AM54" i="14"/>
  <c r="AL54" i="14"/>
  <c r="AM53" i="14"/>
  <c r="AL53" i="14"/>
  <c r="AM52" i="14"/>
  <c r="AL52" i="14"/>
  <c r="AM51" i="14"/>
  <c r="AL51" i="14"/>
  <c r="AM50" i="14"/>
  <c r="AL50" i="14"/>
  <c r="AM49" i="14"/>
  <c r="AL49" i="14"/>
  <c r="AM48" i="14"/>
  <c r="AL48" i="14"/>
  <c r="AM47" i="14"/>
  <c r="AL47" i="14"/>
  <c r="AK47" i="14"/>
  <c r="AJ47" i="14"/>
  <c r="AI47" i="14"/>
  <c r="AM46" i="14"/>
  <c r="AL46" i="14"/>
  <c r="AK46" i="14"/>
  <c r="AJ46" i="14"/>
  <c r="AI46" i="14"/>
  <c r="AM45" i="14"/>
  <c r="AL45" i="14"/>
  <c r="AK45" i="14"/>
  <c r="AJ45" i="14"/>
  <c r="AI45" i="14"/>
  <c r="AM44" i="14"/>
  <c r="AL44" i="14"/>
  <c r="AK44" i="14"/>
  <c r="AJ44" i="14"/>
  <c r="AI44" i="14"/>
  <c r="AM43" i="14"/>
  <c r="AL43" i="14"/>
  <c r="AK43" i="14"/>
  <c r="AJ43" i="14"/>
  <c r="AI43" i="14"/>
  <c r="AM42" i="14"/>
  <c r="AL42" i="14"/>
  <c r="AK42" i="14"/>
  <c r="AJ42" i="14"/>
  <c r="AI42" i="14"/>
  <c r="AM41" i="14"/>
  <c r="AL41" i="14"/>
  <c r="AK41" i="14"/>
  <c r="AJ41" i="14"/>
  <c r="AI41" i="14"/>
  <c r="AM40" i="14"/>
  <c r="AL40" i="14"/>
  <c r="AK40" i="14"/>
  <c r="AJ40" i="14"/>
  <c r="AI40" i="14"/>
  <c r="AM39" i="14"/>
  <c r="AL39" i="14"/>
  <c r="AK39" i="14"/>
  <c r="AJ39" i="14"/>
  <c r="AI39" i="14"/>
  <c r="AM38" i="14"/>
  <c r="AL38" i="14"/>
  <c r="AK38" i="14"/>
  <c r="AJ38" i="14"/>
  <c r="AI38" i="14"/>
  <c r="AM37" i="14"/>
  <c r="AL37" i="14"/>
  <c r="AK37" i="14"/>
  <c r="AJ37" i="14"/>
  <c r="AI37" i="14"/>
  <c r="AM36" i="14"/>
  <c r="AL36" i="14"/>
  <c r="AK36" i="14"/>
  <c r="AJ36" i="14"/>
  <c r="AI36" i="14"/>
  <c r="AM35" i="14"/>
  <c r="AL35" i="14"/>
  <c r="AK35" i="14"/>
  <c r="AJ35" i="14"/>
  <c r="AI35" i="14"/>
  <c r="AM34" i="14"/>
  <c r="AL34" i="14"/>
  <c r="AK34" i="14"/>
  <c r="AJ34" i="14"/>
  <c r="AI34" i="14"/>
  <c r="AM33" i="14"/>
  <c r="AL33" i="14"/>
  <c r="AK33" i="14"/>
  <c r="AJ33" i="14"/>
  <c r="AI33" i="14"/>
  <c r="AM32" i="14"/>
  <c r="AL32" i="14"/>
  <c r="AK32" i="14"/>
  <c r="AJ32" i="14"/>
  <c r="AI32" i="14"/>
  <c r="AM31" i="14"/>
  <c r="AL31" i="14"/>
  <c r="AK31" i="14"/>
  <c r="AJ31" i="14"/>
  <c r="AI31" i="14"/>
  <c r="AM30" i="14"/>
  <c r="AL30" i="14"/>
  <c r="AK30" i="14"/>
  <c r="AJ30" i="14"/>
  <c r="AI30" i="14"/>
  <c r="AM29" i="14"/>
  <c r="AL29" i="14"/>
  <c r="AK29" i="14"/>
  <c r="AJ29" i="14"/>
  <c r="AI29" i="14"/>
  <c r="AM28" i="14"/>
  <c r="AL28" i="14"/>
  <c r="AK28" i="14"/>
  <c r="AJ28" i="14"/>
  <c r="AI28" i="14"/>
  <c r="AM27" i="14"/>
  <c r="AL27" i="14"/>
  <c r="AK27" i="14"/>
  <c r="AJ27" i="14"/>
  <c r="AI27" i="14"/>
  <c r="AM26" i="14"/>
  <c r="AL26" i="14"/>
  <c r="AK26" i="14"/>
  <c r="AJ26" i="14"/>
  <c r="AI26" i="14"/>
  <c r="AM25" i="14"/>
  <c r="AL25" i="14"/>
  <c r="AK25" i="14"/>
  <c r="AJ25" i="14"/>
  <c r="AI25" i="14"/>
  <c r="AM24" i="14"/>
  <c r="AL24" i="14"/>
  <c r="AK24" i="14"/>
  <c r="AJ24" i="14"/>
  <c r="AI24" i="14"/>
  <c r="AM23" i="14"/>
  <c r="AL23" i="14"/>
  <c r="AK23" i="14"/>
  <c r="AJ23" i="14"/>
  <c r="AI23" i="14"/>
  <c r="AM22" i="14"/>
  <c r="AL22" i="14"/>
  <c r="AK22" i="14"/>
  <c r="AJ22" i="14"/>
  <c r="AI22" i="14"/>
  <c r="AM21" i="14"/>
  <c r="AL21" i="14"/>
  <c r="AK21" i="14"/>
  <c r="AJ21" i="14"/>
  <c r="AI21" i="14"/>
  <c r="AM20" i="14"/>
  <c r="AL20" i="14"/>
  <c r="AK20" i="14"/>
  <c r="AJ20" i="14"/>
  <c r="AI20" i="14"/>
  <c r="AM19" i="14"/>
  <c r="AL19" i="14"/>
  <c r="AK19" i="14"/>
  <c r="AJ19" i="14"/>
  <c r="AI19" i="14"/>
  <c r="AM18" i="14"/>
  <c r="AL18" i="14"/>
  <c r="AK18" i="14"/>
  <c r="AJ18" i="14"/>
  <c r="AI18" i="14"/>
  <c r="AM17" i="14"/>
  <c r="AL17" i="14"/>
  <c r="AK17" i="14"/>
  <c r="AJ17" i="14"/>
  <c r="AI17" i="14"/>
  <c r="AM16" i="14"/>
  <c r="AL16" i="14"/>
  <c r="AK16" i="14"/>
  <c r="AJ16" i="14"/>
  <c r="AI16" i="14"/>
  <c r="AM15" i="14"/>
  <c r="AL15" i="14"/>
  <c r="AK15" i="14"/>
  <c r="AJ15" i="14"/>
  <c r="AI15" i="14"/>
  <c r="AM14" i="14"/>
  <c r="AL14" i="14"/>
  <c r="AK14" i="14"/>
  <c r="AJ14" i="14"/>
  <c r="AI14" i="14"/>
  <c r="AM13" i="14"/>
  <c r="AL13" i="14"/>
  <c r="AK13" i="14"/>
  <c r="AJ13" i="14"/>
  <c r="AI13" i="14"/>
  <c r="AM12" i="14"/>
  <c r="AL12" i="14"/>
  <c r="AK12" i="14"/>
  <c r="AJ12" i="14"/>
  <c r="AI12" i="14"/>
  <c r="AM11" i="14"/>
  <c r="AL11" i="14"/>
  <c r="AK11" i="14"/>
  <c r="AJ11" i="14"/>
  <c r="AI11" i="14"/>
  <c r="AM10" i="14"/>
  <c r="AL10" i="14"/>
  <c r="AK10" i="14"/>
  <c r="AJ10" i="14"/>
  <c r="AI10" i="14"/>
  <c r="AM9" i="14"/>
  <c r="AL9" i="14"/>
  <c r="AK9" i="14"/>
  <c r="AJ9" i="14"/>
  <c r="AI9" i="14"/>
  <c r="AM8" i="14"/>
  <c r="AL8" i="14"/>
  <c r="AK8" i="14"/>
  <c r="AJ8" i="14"/>
  <c r="AI8" i="14"/>
  <c r="AM7" i="14"/>
  <c r="AL7" i="14"/>
  <c r="AK7" i="14"/>
  <c r="AJ7" i="14"/>
  <c r="AI7" i="14"/>
  <c r="AM6" i="14"/>
  <c r="AL6" i="14"/>
  <c r="AK6" i="14"/>
  <c r="AJ6" i="14"/>
  <c r="AI6" i="14"/>
  <c r="AM5" i="14"/>
  <c r="AL5" i="14"/>
  <c r="AK5" i="14"/>
  <c r="AJ5" i="14"/>
  <c r="AI5" i="14"/>
  <c r="AM4" i="14"/>
  <c r="AL4" i="14"/>
  <c r="AK4" i="14"/>
  <c r="AJ4" i="14"/>
  <c r="AI4" i="14"/>
  <c r="AM3" i="14"/>
  <c r="AL3" i="14"/>
  <c r="AK3" i="14"/>
  <c r="AJ3" i="14"/>
  <c r="AI3" i="14"/>
  <c r="L5" i="4"/>
  <c r="F5" i="4"/>
  <c r="AL320" i="15" l="1"/>
  <c r="AM320" i="15" s="1"/>
  <c r="D18" i="4" l="1"/>
  <c r="L17" i="4"/>
  <c r="N24" i="5"/>
  <c r="M24" i="5"/>
  <c r="E16" i="5"/>
  <c r="E24" i="5" s="1"/>
  <c r="C38" i="13" l="1"/>
  <c r="C45" i="9" l="1"/>
  <c r="C46" i="9" s="1"/>
  <c r="C39" i="9" l="1"/>
  <c r="C35" i="9"/>
  <c r="C31" i="9"/>
  <c r="C29" i="9"/>
  <c r="C11" i="9"/>
  <c r="C42" i="9" l="1"/>
  <c r="C49" i="9" s="1"/>
  <c r="O26" i="5" l="1"/>
  <c r="N26" i="5"/>
  <c r="M26" i="5"/>
  <c r="L26" i="5"/>
  <c r="G26" i="5"/>
  <c r="F26" i="5"/>
  <c r="E26" i="5"/>
  <c r="D26" i="5"/>
  <c r="F24" i="5"/>
  <c r="O15" i="5"/>
  <c r="L16" i="5"/>
  <c r="L15" i="5" s="1"/>
  <c r="G16" i="5"/>
  <c r="G24" i="5" s="1"/>
  <c r="D16" i="5"/>
  <c r="N15" i="5"/>
  <c r="M15" i="5"/>
  <c r="F15" i="5"/>
  <c r="E15" i="5"/>
  <c r="E32" i="5" s="1"/>
  <c r="O11" i="5"/>
  <c r="N11" i="5"/>
  <c r="M11" i="5"/>
  <c r="L11" i="5"/>
  <c r="F11" i="5"/>
  <c r="E11" i="5"/>
  <c r="D11" i="5"/>
  <c r="O5" i="5"/>
  <c r="N5" i="5"/>
  <c r="M5" i="5"/>
  <c r="L5" i="5"/>
  <c r="F5" i="5"/>
  <c r="E5" i="5"/>
  <c r="D5" i="5"/>
  <c r="D15" i="5" l="1"/>
  <c r="D24" i="5"/>
  <c r="O4" i="5"/>
  <c r="O25" i="5" s="1"/>
  <c r="O27" i="5" s="1"/>
  <c r="G11" i="5"/>
  <c r="G31" i="5" s="1"/>
  <c r="D30" i="5"/>
  <c r="L4" i="5"/>
  <c r="L25" i="5" s="1"/>
  <c r="L27" i="5" s="1"/>
  <c r="D32" i="5"/>
  <c r="F32" i="5"/>
  <c r="M4" i="5"/>
  <c r="E30" i="5"/>
  <c r="F30" i="5"/>
  <c r="N4" i="5"/>
  <c r="N25" i="5" s="1"/>
  <c r="N27" i="5" s="1"/>
  <c r="F4" i="5"/>
  <c r="F25" i="5" s="1"/>
  <c r="F27" i="5" s="1"/>
  <c r="E31" i="5"/>
  <c r="D31" i="5"/>
  <c r="D29" i="5" s="1"/>
  <c r="D33" i="5" s="1"/>
  <c r="F31" i="5"/>
  <c r="D4" i="5"/>
  <c r="D25" i="5" s="1"/>
  <c r="D27" i="5" s="1"/>
  <c r="E4" i="5"/>
  <c r="E25" i="5" s="1"/>
  <c r="E27" i="5" s="1"/>
  <c r="G15" i="5"/>
  <c r="G32" i="5" s="1"/>
  <c r="M7" i="2"/>
  <c r="N23" i="4"/>
  <c r="M25" i="5" l="1"/>
  <c r="M27" i="5" s="1"/>
  <c r="F29" i="5"/>
  <c r="F33" i="5" s="1"/>
  <c r="E29" i="5"/>
  <c r="E33" i="5" s="1"/>
  <c r="O9" i="4"/>
  <c r="O13" i="4"/>
  <c r="O21" i="4"/>
  <c r="O25" i="4"/>
  <c r="N22" i="4"/>
  <c r="P22" i="4" s="1"/>
  <c r="M9" i="4"/>
  <c r="F9" i="4"/>
  <c r="K9" i="4"/>
  <c r="J9" i="4"/>
  <c r="N26" i="4"/>
  <c r="P26" i="4" s="1"/>
  <c r="M25" i="4"/>
  <c r="L25" i="4"/>
  <c r="K25" i="4"/>
  <c r="J25" i="4"/>
  <c r="I25" i="4"/>
  <c r="F25" i="4"/>
  <c r="B25" i="4"/>
  <c r="H25" i="4"/>
  <c r="G25" i="4"/>
  <c r="E25" i="4"/>
  <c r="D25" i="4"/>
  <c r="N24" i="4"/>
  <c r="P23" i="4"/>
  <c r="L21" i="4"/>
  <c r="L27" i="4" s="1"/>
  <c r="K21" i="4"/>
  <c r="J21" i="4"/>
  <c r="I21" i="4"/>
  <c r="H21" i="4"/>
  <c r="G21" i="4"/>
  <c r="F21" i="4"/>
  <c r="C21" i="4"/>
  <c r="B21" i="4"/>
  <c r="N20" i="4"/>
  <c r="P20" i="4" s="1"/>
  <c r="N19" i="4"/>
  <c r="P19" i="4" s="1"/>
  <c r="E21" i="4"/>
  <c r="D21" i="4"/>
  <c r="N17" i="4"/>
  <c r="P17" i="4" s="1"/>
  <c r="N16" i="4"/>
  <c r="P16" i="4" s="1"/>
  <c r="N14" i="4"/>
  <c r="P14" i="4" s="1"/>
  <c r="J13" i="4"/>
  <c r="I13" i="4"/>
  <c r="H13" i="4"/>
  <c r="G13" i="4"/>
  <c r="E13" i="4"/>
  <c r="C13" i="4"/>
  <c r="B13" i="4"/>
  <c r="N12" i="4"/>
  <c r="P12" i="4" s="1"/>
  <c r="D13" i="4"/>
  <c r="M13" i="4"/>
  <c r="L13" i="4"/>
  <c r="K13" i="4"/>
  <c r="F13" i="4"/>
  <c r="N8" i="4"/>
  <c r="P8" i="4" s="1"/>
  <c r="N7" i="4"/>
  <c r="P7" i="4" s="1"/>
  <c r="N6" i="4"/>
  <c r="P6" i="4" s="1"/>
  <c r="L9" i="4"/>
  <c r="I9" i="4"/>
  <c r="H9" i="4"/>
  <c r="E9" i="4"/>
  <c r="D9" i="4"/>
  <c r="J27" i="4" l="1"/>
  <c r="G5" i="5"/>
  <c r="I27" i="4"/>
  <c r="F27" i="4"/>
  <c r="E27" i="4"/>
  <c r="O27" i="4"/>
  <c r="O15" i="4"/>
  <c r="B9" i="4"/>
  <c r="B15" i="4" s="1"/>
  <c r="B27" i="4"/>
  <c r="K27" i="4"/>
  <c r="M15" i="4"/>
  <c r="L15" i="4"/>
  <c r="K15" i="4"/>
  <c r="J15" i="4"/>
  <c r="I15" i="4"/>
  <c r="H15" i="4"/>
  <c r="F15" i="4"/>
  <c r="E15" i="4"/>
  <c r="P24" i="4"/>
  <c r="N25" i="4"/>
  <c r="D15" i="4"/>
  <c r="G27" i="4"/>
  <c r="D27" i="4"/>
  <c r="H27" i="4"/>
  <c r="C25" i="4"/>
  <c r="C27" i="4" s="1"/>
  <c r="N10" i="4"/>
  <c r="N11" i="4"/>
  <c r="P11" i="4" s="1"/>
  <c r="N18" i="4"/>
  <c r="P18" i="4" s="1"/>
  <c r="M21" i="4"/>
  <c r="M27" i="4" s="1"/>
  <c r="G37" i="2"/>
  <c r="G36" i="2"/>
  <c r="G35" i="2"/>
  <c r="G34" i="2"/>
  <c r="G33" i="2"/>
  <c r="G32" i="2"/>
  <c r="G31" i="2"/>
  <c r="G30" i="2"/>
  <c r="E18" i="2"/>
  <c r="M18" i="2"/>
  <c r="L18" i="2"/>
  <c r="K18" i="2"/>
  <c r="J18" i="2"/>
  <c r="I18" i="2"/>
  <c r="H18" i="2"/>
  <c r="G18" i="2"/>
  <c r="F18" i="2"/>
  <c r="M11" i="2"/>
  <c r="L11" i="2"/>
  <c r="K11" i="2"/>
  <c r="J11" i="2"/>
  <c r="I11" i="2"/>
  <c r="H11" i="2"/>
  <c r="G11" i="2"/>
  <c r="F11" i="2"/>
  <c r="E11" i="2"/>
  <c r="L7" i="2"/>
  <c r="K7" i="2"/>
  <c r="J7" i="2"/>
  <c r="I7" i="2"/>
  <c r="H7" i="2"/>
  <c r="G7" i="2"/>
  <c r="F7" i="2"/>
  <c r="E7" i="2"/>
  <c r="L5" i="2"/>
  <c r="M5" i="2"/>
  <c r="K5" i="2"/>
  <c r="J5" i="2"/>
  <c r="I5" i="2"/>
  <c r="H5" i="2"/>
  <c r="G5" i="2"/>
  <c r="F5" i="2"/>
  <c r="E5" i="2"/>
  <c r="G30" i="5" l="1"/>
  <c r="G29" i="5" s="1"/>
  <c r="G33" i="5" s="1"/>
  <c r="G4" i="5"/>
  <c r="G25" i="5" s="1"/>
  <c r="G27" i="5" s="1"/>
  <c r="J20" i="2"/>
  <c r="F20" i="2"/>
  <c r="G20" i="2"/>
  <c r="I20" i="2"/>
  <c r="K20" i="2"/>
  <c r="G9" i="4"/>
  <c r="G15" i="4" s="1"/>
  <c r="N21" i="4"/>
  <c r="P21" i="4" s="1"/>
  <c r="B28" i="4"/>
  <c r="N13" i="4"/>
  <c r="P13" i="4" s="1"/>
  <c r="P10" i="4"/>
  <c r="N27" i="4"/>
  <c r="P27" i="4" s="1"/>
  <c r="M20" i="2"/>
  <c r="H20" i="2"/>
  <c r="E20" i="2"/>
  <c r="L20" i="2"/>
  <c r="N4" i="4" l="1"/>
  <c r="C9" i="4"/>
  <c r="C15" i="4" s="1"/>
  <c r="C28" i="4" s="1"/>
  <c r="D28" i="4" s="1"/>
  <c r="E28" i="4" s="1"/>
  <c r="F28" i="4" s="1"/>
  <c r="G28" i="4" s="1"/>
  <c r="H28" i="4" s="1"/>
  <c r="I28" i="4" s="1"/>
  <c r="J28" i="4" s="1"/>
  <c r="K28" i="4" s="1"/>
  <c r="L28" i="4" s="1"/>
  <c r="N5" i="4"/>
  <c r="P5" i="4" s="1"/>
  <c r="N9" i="4" l="1"/>
  <c r="P4" i="4"/>
  <c r="H23" i="5" l="1"/>
  <c r="H22" i="5" l="1"/>
  <c r="H11" i="5" l="1"/>
  <c r="H5" i="5" l="1"/>
  <c r="H4" i="5" l="1"/>
  <c r="H16" i="5" l="1"/>
  <c r="H26" i="5" l="1"/>
  <c r="H24" i="5" l="1"/>
  <c r="H15" i="5"/>
  <c r="H25" i="5" l="1"/>
  <c r="H27" i="5" s="1"/>
  <c r="P26" i="5"/>
  <c r="P24" i="5"/>
  <c r="P15" i="5"/>
  <c r="P25" i="5" s="1"/>
  <c r="P11" i="5" l="1"/>
  <c r="P5" i="5" l="1"/>
  <c r="P4" i="5" l="1"/>
  <c r="P27" i="5" s="1"/>
  <c r="H33" i="5"/>
</calcChain>
</file>

<file path=xl/comments1.xml><?xml version="1.0" encoding="utf-8"?>
<comments xmlns="http://schemas.openxmlformats.org/spreadsheetml/2006/main">
  <authors>
    <author>Volosin Katalin</author>
    <author>Vosolin Katalin</author>
  </authors>
  <commentList>
    <comment ref="E178" authorId="0" shapeId="0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közterület</t>
        </r>
      </text>
    </comment>
    <comment ref="E179" authorId="0" shapeId="0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adó iroda és gazdasági iroda</t>
        </r>
      </text>
    </comment>
    <comment ref="F191" authorId="0" shapeId="0">
      <text>
        <r>
          <rPr>
            <b/>
            <sz val="9"/>
            <color indexed="81"/>
            <rFont val="Tahoma"/>
            <family val="2"/>
            <charset val="238"/>
          </rPr>
          <t>Volosin Katalin:</t>
        </r>
        <r>
          <rPr>
            <sz val="9"/>
            <color indexed="81"/>
            <rFont val="Tahoma"/>
            <family val="2"/>
            <charset val="238"/>
          </rPr>
          <t xml:space="preserve">
főleg védőoltáshoz kapcsolódik</t>
        </r>
      </text>
    </comment>
    <comment ref="E274" authorId="1" shapeId="0">
      <text>
        <r>
          <rPr>
            <b/>
            <sz val="9"/>
            <color indexed="81"/>
            <rFont val="Tahoma"/>
            <family val="2"/>
            <charset val="238"/>
          </rPr>
          <t>Vosolin Katalin:</t>
        </r>
        <r>
          <rPr>
            <sz val="9"/>
            <color indexed="81"/>
            <rFont val="Tahoma"/>
            <family val="2"/>
            <charset val="238"/>
          </rPr>
          <t xml:space="preserve">
Batthyány L.Alalpítvány - parkolóhely létesítése</t>
        </r>
      </text>
    </comment>
  </commentList>
</comments>
</file>

<file path=xl/comments2.xml><?xml version="1.0" encoding="utf-8"?>
<comments xmlns="http://schemas.openxmlformats.org/spreadsheetml/2006/main">
  <authors>
    <author>Vosolin Katalin</author>
  </authors>
  <commentList>
    <comment ref="C249" authorId="0" shapeId="0">
      <text>
        <r>
          <rPr>
            <b/>
            <sz val="9"/>
            <color indexed="81"/>
            <rFont val="Tahoma"/>
            <family val="2"/>
            <charset val="238"/>
          </rPr>
          <t>Vosolin Katalin:</t>
        </r>
        <r>
          <rPr>
            <sz val="9"/>
            <color indexed="81"/>
            <rFont val="Tahoma"/>
            <family val="2"/>
            <charset val="238"/>
          </rPr>
          <t xml:space="preserve">
lakásépítés, lakásvásárlás pü-i támogatása 5 millió és saját dolgozó munkáltatói kölcsön 14 millió</t>
        </r>
      </text>
    </comment>
    <comment ref="C267" authorId="0" shapeId="0">
      <text>
        <r>
          <rPr>
            <b/>
            <sz val="9"/>
            <color indexed="81"/>
            <rFont val="Tahoma"/>
            <family val="2"/>
            <charset val="238"/>
          </rPr>
          <t>Vosolin Katalin:</t>
        </r>
        <r>
          <rPr>
            <sz val="9"/>
            <color indexed="81"/>
            <rFont val="Tahoma"/>
            <family val="2"/>
            <charset val="238"/>
          </rPr>
          <t xml:space="preserve">
2020-2021 időszakra volt 120 milliós terv társasházaknak nyújtandó épületfelújítási támogatás pályázat kiírásra</t>
        </r>
      </text>
    </comment>
  </commentList>
</comments>
</file>

<file path=xl/sharedStrings.xml><?xml version="1.0" encoding="utf-8"?>
<sst xmlns="http://schemas.openxmlformats.org/spreadsheetml/2006/main" count="1069" uniqueCount="897">
  <si>
    <t>Adatok forintban</t>
  </si>
  <si>
    <t>Sor-szám</t>
  </si>
  <si>
    <t>Bevételek</t>
  </si>
  <si>
    <t>Kiadások</t>
  </si>
  <si>
    <t>1.</t>
  </si>
  <si>
    <t>Működési célú támogatások államháztartáson belülről</t>
  </si>
  <si>
    <t>Személyi juttatások</t>
  </si>
  <si>
    <t>2.</t>
  </si>
  <si>
    <t>Közhatalmi bevételek</t>
  </si>
  <si>
    <t>3.</t>
  </si>
  <si>
    <t>Működési bevételek</t>
  </si>
  <si>
    <t>Dologi kiadások</t>
  </si>
  <si>
    <t>4.</t>
  </si>
  <si>
    <t>Működési célú átvett pénzeszközök</t>
  </si>
  <si>
    <t>Ellátottak pénzbeli juttatásai</t>
  </si>
  <si>
    <t>5.</t>
  </si>
  <si>
    <t>Egyéb működési célú kiadások</t>
  </si>
  <si>
    <t>Felhalmozási célú támogatások államháztartáson belülről</t>
  </si>
  <si>
    <t>Beruházások</t>
  </si>
  <si>
    <t>Felhalmozási bevételek</t>
  </si>
  <si>
    <t>Felújítások</t>
  </si>
  <si>
    <t>Felhalmozási célú átvett pénzeszközök</t>
  </si>
  <si>
    <t>Egyéb felhalmozási célú kiadások</t>
  </si>
  <si>
    <t>Többéves kihatású kötelezettséget jelentő feladatok</t>
  </si>
  <si>
    <t>Megnevezés</t>
  </si>
  <si>
    <t xml:space="preserve">Döntés </t>
  </si>
  <si>
    <t xml:space="preserve">Kötelezettségvállalás időtartama </t>
  </si>
  <si>
    <t xml:space="preserve">Kötelezettségek a következő években </t>
  </si>
  <si>
    <t>Még fenálló kötelezettség</t>
  </si>
  <si>
    <t>Összes vállalt kötelezettség</t>
  </si>
  <si>
    <t>2022.</t>
  </si>
  <si>
    <t xml:space="preserve">1. </t>
  </si>
  <si>
    <t>Felhalmozási célú hiteltörlesztés (tőke+kamat)</t>
  </si>
  <si>
    <t xml:space="preserve">Beruházások feladatonként </t>
  </si>
  <si>
    <t xml:space="preserve">3. </t>
  </si>
  <si>
    <t xml:space="preserve">Felújítások célonként </t>
  </si>
  <si>
    <t xml:space="preserve">Megállapodás, szerződés alapján </t>
  </si>
  <si>
    <t>Egyéb</t>
  </si>
  <si>
    <t>ÖSSZESEN:</t>
  </si>
  <si>
    <t>2023.</t>
  </si>
  <si>
    <t>Sorszám</t>
  </si>
  <si>
    <t>Jogcím</t>
  </si>
  <si>
    <t>Kedvezményt megalapozó döntés száma</t>
  </si>
  <si>
    <t>Kedvezmény összege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</si>
  <si>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</si>
  <si>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</si>
  <si>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</si>
  <si>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</si>
  <si>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eltérés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</si>
  <si>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</si>
  <si>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</si>
  <si>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</si>
  <si>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</si>
  <si>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</si>
  <si>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</si>
  <si>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</si>
  <si>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</si>
  <si>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</si>
  <si>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</si>
  <si>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</si>
  <si>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</si>
  <si>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</si>
  <si>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</si>
  <si>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Munkaadókat terhelő járulékok</t>
  </si>
  <si>
    <t>Működési kiadás összesen:</t>
  </si>
  <si>
    <t>Felhalmozási kiadások összesen:</t>
  </si>
  <si>
    <t>Finanszírozási kiadások összesen:</t>
  </si>
  <si>
    <t>Kiadások összesen:</t>
  </si>
  <si>
    <t>Folyó bevételek összesen</t>
  </si>
  <si>
    <t>Felhalmozási bevételek összesen:</t>
  </si>
  <si>
    <t>Finanszírozási bevételek összesen:</t>
  </si>
  <si>
    <t>Bevételek összesen:</t>
  </si>
  <si>
    <t xml:space="preserve">Egyenleg </t>
  </si>
  <si>
    <t>2024.</t>
  </si>
  <si>
    <t>2022. év</t>
  </si>
  <si>
    <t>Adatok e Ft-ban</t>
  </si>
  <si>
    <t>2021. év végéig teljesített</t>
  </si>
  <si>
    <t>2025.</t>
  </si>
  <si>
    <t>2026.</t>
  </si>
  <si>
    <t>Ellátottak térítési díjának, illetve kártérítésének méltányossági alapon történő elengedése</t>
  </si>
  <si>
    <t>Lakosság részére lakásépítéshez, lakásfelújításhoz nyújtott kölcsönök elengedése</t>
  </si>
  <si>
    <t>Helyi adónál biztosított kedvezmény, mentesség adónemenként</t>
  </si>
  <si>
    <t>Idegenforgalmi adó</t>
  </si>
  <si>
    <t>Gépjárműadóból biztosított kedvezmény, mentesség</t>
  </si>
  <si>
    <t>Késedelmi pótlék</t>
  </si>
  <si>
    <t>Bírság</t>
  </si>
  <si>
    <t xml:space="preserve"> BUDAPEST I. KERÜLET BUDAVÁRI ÖNKORMÁNYZAT
ÖSSZEVONT KÖLTSÉGVETÉSI MÉRLEGE KÖZGAZDASÁGI TAGOLÁSBAN</t>
  </si>
  <si>
    <t>BUDAPEST I. KERÜLET BUDAVÁRI ÖNKORMÁNYZAT ÉS INTÉZMÉNYEI
ÖSSZEVONT BEVÉTELEI ÉS KIADÁSAI (eFt)</t>
  </si>
  <si>
    <t>BEVÉTELEK</t>
  </si>
  <si>
    <t>2020. évi teljesítés</t>
  </si>
  <si>
    <t>2021. évi eredeti előirányzat</t>
  </si>
  <si>
    <t>2021. évi módosított előirányzat</t>
  </si>
  <si>
    <t>2022. évi eredeti előirányzat</t>
  </si>
  <si>
    <t>KIADÁSOK</t>
  </si>
  <si>
    <t>Költségvetési bevételek</t>
  </si>
  <si>
    <t>Költségvetési kiadások</t>
  </si>
  <si>
    <t>Működési kiadások</t>
  </si>
  <si>
    <t>B1</t>
  </si>
  <si>
    <t>K1</t>
  </si>
  <si>
    <t>B3</t>
  </si>
  <si>
    <t>K2</t>
  </si>
  <si>
    <t>Munkaadókat terhelő adók, járulékok</t>
  </si>
  <si>
    <t>B4</t>
  </si>
  <si>
    <t>K3</t>
  </si>
  <si>
    <t>B6</t>
  </si>
  <si>
    <t>K4</t>
  </si>
  <si>
    <t>K5</t>
  </si>
  <si>
    <t>Felhalmozási kiadások</t>
  </si>
  <si>
    <t>B2</t>
  </si>
  <si>
    <t>K6</t>
  </si>
  <si>
    <t>B5</t>
  </si>
  <si>
    <t>K7</t>
  </si>
  <si>
    <t>B7</t>
  </si>
  <si>
    <t>K8</t>
  </si>
  <si>
    <t>Finanszírozási bevételek (B8)</t>
  </si>
  <si>
    <t>Finanszírozási kiadások (K9)</t>
  </si>
  <si>
    <t>B81</t>
  </si>
  <si>
    <t>Belföldi finanszírozás bevételei</t>
  </si>
  <si>
    <t>K91</t>
  </si>
  <si>
    <t>Belföldi finanszírozás kiadásai</t>
  </si>
  <si>
    <t>ebből: belföldi értékpapírok bevételei</t>
  </si>
  <si>
    <t>ebből: belföldi értékpapírok kiadásai</t>
  </si>
  <si>
    <t>ebből: maradvány igénybevétele</t>
  </si>
  <si>
    <t>ebből: központi, irányító szervi támogatások folyósítása</t>
  </si>
  <si>
    <t>Államháztartáson belüli megelőlegezések</t>
  </si>
  <si>
    <t>Államháztartáson belüli megelőlegezések visszafizetése</t>
  </si>
  <si>
    <t>betét lekötése</t>
  </si>
  <si>
    <t>B82</t>
  </si>
  <si>
    <t>Külföldi finanszírozás bevételei</t>
  </si>
  <si>
    <t>K92</t>
  </si>
  <si>
    <t>Külföldi finanszírozás kiadásai</t>
  </si>
  <si>
    <t>B84</t>
  </si>
  <si>
    <t>Váltóbevételek</t>
  </si>
  <si>
    <t>K94</t>
  </si>
  <si>
    <t>Váltókiadások</t>
  </si>
  <si>
    <t>Irányító szerv tám nélküli finansz bevétel (Belf.fin-Kpi tám)</t>
  </si>
  <si>
    <t>Irányító szerv tám nélküli finansz kiadás (Belf.fin-Kpi tám)</t>
  </si>
  <si>
    <t>BEVÉTELEK MINDÖSSZESEN</t>
  </si>
  <si>
    <t>KIADÁSOK MINDÖSSZESEN</t>
  </si>
  <si>
    <t>Belső intézményi finanszírozás korrekciója (intézményfinanszírozás)</t>
  </si>
  <si>
    <t>Belső intézményi finanszírozás korrekciója</t>
  </si>
  <si>
    <t>KONSZOLIDÁLT BEVÉTELEK</t>
  </si>
  <si>
    <t>KONSZOLIDÁLT KIADÁSOK</t>
  </si>
  <si>
    <t>BEVÉTELEK ÉS KIADÁSOK EGYENLEGE</t>
  </si>
  <si>
    <t>Költségvetési egyenleg</t>
  </si>
  <si>
    <t>Működési egyenleg</t>
  </si>
  <si>
    <t>Felhalmozási egyenleg</t>
  </si>
  <si>
    <t>Finanszírozási egyenleg</t>
  </si>
  <si>
    <t>EGYENLEG MINDÖSSZESEN</t>
  </si>
  <si>
    <t>Kiemelt előirányzat</t>
  </si>
  <si>
    <t>BUDAPEST I. KERÜLET BUDAVÁRI ÖNKORMÁNYZAT</t>
  </si>
  <si>
    <t>BUDAPEST FŐVÁROS I. KERÜLET
BUDAVÁRI POLGÁRMESTERI HIVATAL</t>
  </si>
  <si>
    <t>BUDAPEST I. KERÜLET BUDAVÁRI ÖNKORMÁNYZAT
EGÉSZSÉGÜGYI SZOLGÁLATA</t>
  </si>
  <si>
    <t>BUDAPEST I. KERÜLET BUDAVÁRI ÖNKORMÁNYZAT GAZDASÁGI MŰSZAKI ELLÁTÓ ÉS SZOLGÁLTATÓ SZERVEZET</t>
  </si>
  <si>
    <t>BRUNKSZVIK TERÉZ BUDAVÁRI ÓVODÁK</t>
  </si>
  <si>
    <t>BUDAPEST I. KERÜLET BUDAVÁRI ÖNKORMÁNYZAT EGYESÍTETT BÖLCSŐDE</t>
  </si>
  <si>
    <t>BUDAPEST I. KERÜLET BUDAVÁRI ÖNKORMÁNYZAT SZOCIÁLIS ÉS GYERMEKJÓLÉTI SZOLGÁLTATÁSI KÖZPONT</t>
  </si>
  <si>
    <t>CZAKÓ UTCAI SPORT- ÉS SZABADIDŐKÖZPONT</t>
  </si>
  <si>
    <t>ÖNKORMÁNYZAT ÖSSZESEN</t>
  </si>
  <si>
    <t>HIVATAL és INTÉZMÉNYEK ÖSSZESEN</t>
  </si>
  <si>
    <t>2021. évi eredeti</t>
  </si>
  <si>
    <t>2021. évi módosított</t>
  </si>
  <si>
    <t>Helyi önkormányzatok működésének általános támogatása (B111)</t>
  </si>
  <si>
    <t>Települési önkormányzatok egyes köznevelési feladatainak támogatása (B112)</t>
  </si>
  <si>
    <t>ebből: települési önkormányzatok egyes szociális és gyermekjóléti feladatainak támogatása (B1131)</t>
  </si>
  <si>
    <t>ebből: települési önkormányzatok gyermekétkeztetési feladatainak támogatása  (B1132)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</si>
  <si>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</si>
  <si>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</si>
  <si>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</si>
  <si>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</si>
  <si>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</si>
  <si>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(=13+…+22)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</si>
  <si>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</si>
  <si>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</si>
  <si>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</si>
  <si>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</si>
  <si>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</si>
  <si>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</si>
  <si>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</si>
  <si>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</si>
  <si>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</si>
  <si>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</si>
  <si>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(=24+…+33)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</si>
  <si>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</si>
  <si>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</si>
  <si>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</si>
  <si>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</si>
  <si>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</si>
  <si>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</si>
  <si>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</si>
  <si>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</si>
  <si>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</si>
  <si>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</si>
  <si>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</si>
  <si>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</si>
  <si>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</si>
  <si>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</si>
  <si>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</si>
  <si>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</si>
  <si>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</si>
  <si>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</si>
  <si>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</si>
  <si>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</si>
  <si>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</si>
  <si>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</si>
  <si>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(=49+…+58)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</si>
  <si>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</si>
  <si>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</si>
  <si>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</si>
  <si>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</si>
  <si>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</si>
  <si>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</si>
  <si>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</si>
  <si>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</si>
  <si>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</si>
  <si>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</si>
  <si>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(=60+…+69)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</si>
  <si>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</si>
  <si>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</si>
  <si>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</si>
  <si>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</si>
  <si>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</si>
  <si>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</si>
  <si>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</si>
  <si>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</si>
  <si>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</si>
  <si>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</si>
  <si>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</si>
  <si>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</si>
  <si>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</si>
  <si>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</si>
  <si>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</si>
  <si>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</si>
  <si>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</si>
  <si>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</si>
  <si>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</si>
  <si>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</si>
  <si>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Magánszemélyek jövedelemadói (=83+84) (B311)</t>
  </si>
  <si>
    <t>ebből: személyi jövedelemadó (B311)</t>
  </si>
  <si>
    <t>ebből: termőföld bérbeadásából származó jövedelem utáni személyi jövedelemadó (B311)</t>
  </si>
  <si>
    <t>Társaságok jövedelemadói (=86+…+92) (B312)</t>
  </si>
  <si>
    <t>ebből: társasági adó (B312)</t>
  </si>
  <si>
    <t>ebből: társas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</si>
  <si>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</si>
  <si>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</si>
  <si>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</si>
  <si>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</si>
  <si>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</si>
  <si>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(=82+85)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</si>
  <si>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</si>
  <si>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</si>
  <si>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</si>
  <si>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</si>
  <si>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</si>
  <si>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</si>
  <si>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</si>
  <si>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</si>
  <si>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</si>
  <si>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</si>
  <si>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</si>
  <si>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</si>
  <si>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</si>
  <si>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</si>
  <si>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</si>
  <si>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ebből: építményadó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</si>
  <si>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</si>
  <si>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</si>
  <si>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</si>
  <si>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</si>
  <si>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</si>
  <si>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</si>
  <si>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</si>
  <si>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</si>
  <si>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</si>
  <si>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</si>
  <si>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</si>
  <si>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jelleggel végzett iparűzési tevékenység után fizetett helyi iparűzési adó (B351)</t>
  </si>
  <si>
    <t>ebből: ideiglenes jelleggel végzett tevékenység után fizetett helyi iparűzési adó (B351)</t>
  </si>
  <si>
    <t>ebből: innovációs járulék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</si>
  <si>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</si>
  <si>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</si>
  <si>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gyógyszergyártók 10 %-os befizetési kötelezettsége (2006.évi XCVIII. tv. 40/A. §. (1) bekezdése)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</si>
  <si>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</si>
  <si>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</si>
  <si>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</si>
  <si>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</si>
  <si>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</si>
  <si>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</si>
  <si>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</si>
  <si>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</si>
  <si>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(=138+139+140) (B352)</t>
  </si>
  <si>
    <t>ebből: jövedéki adó (B352)</t>
  </si>
  <si>
    <t>ebből: regisztrációs adó (B352)</t>
  </si>
  <si>
    <t>ebből: turizmusfejlesztési hozzájárulás (B352)</t>
  </si>
  <si>
    <t>Pénzügyi monopóliumok nyereségét terhelő adók  (B353)</t>
  </si>
  <si>
    <t>Gépjárműadók (=143+…+146) (B354)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</si>
  <si>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</si>
  <si>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</si>
  <si>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</si>
  <si>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</si>
  <si>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</si>
  <si>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</si>
  <si>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</si>
  <si>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</si>
  <si>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</si>
  <si>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</si>
  <si>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</si>
  <si>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</si>
  <si>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</si>
  <si>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</si>
  <si>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</si>
  <si>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</si>
  <si>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</si>
  <si>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</si>
  <si>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</si>
  <si>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ebből: korábbi évek megszünt adónemei áthúzódó fizetéseiből befolyt bevételek (B355)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</si>
  <si>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</si>
  <si>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</si>
  <si>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</si>
  <si>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</si>
  <si>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</si>
  <si>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</si>
  <si>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</si>
  <si>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</si>
  <si>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</si>
  <si>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</si>
  <si>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</si>
  <si>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</si>
  <si>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ebből: vagyoni típusú települési adók (B36)</t>
  </si>
  <si>
    <t>ebből: jövedelmi típusú települési adók (B36)</t>
  </si>
  <si>
    <t>ebből: egyéb települési adók (B36)</t>
  </si>
  <si>
    <t>ebből: önkormányzat által beszedett talajterhelési díj (B36)</t>
  </si>
  <si>
    <t>ebből: előrehozott helyi adó (B36)</t>
  </si>
  <si>
    <t>ebből: bevándorlási különadó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</si>
  <si>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</si>
  <si>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</si>
  <si>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</si>
  <si>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</si>
  <si>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</si>
  <si>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</si>
  <si>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</si>
  <si>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</si>
  <si>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</si>
  <si>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</si>
  <si>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</si>
  <si>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</si>
  <si>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</si>
  <si>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ebből: államháztartáson belül (B4081)</t>
  </si>
  <si>
    <t>ebből: hitelviszonyt megtestesítő értékpapírok értékesítési nyeresége (B4081)</t>
  </si>
  <si>
    <t>ebből: államháztartáson belül (B4082)</t>
  </si>
  <si>
    <t>ebből: fedezeti ügyletek kamatbevételei (B4082)</t>
  </si>
  <si>
    <t>Részesedésekből származó pénzügyi műveletek bevételei (B4091)</t>
  </si>
  <si>
    <t>Más egyéb pénzügyi műveletek bevételei (&gt;=210+...214)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</si>
  <si>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</si>
  <si>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</si>
  <si>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</si>
  <si>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</si>
  <si>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</si>
  <si>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(=208+209) (B409)</t>
  </si>
  <si>
    <t>Biztosító által fizetett kártérítés (B410)</t>
  </si>
  <si>
    <t>Egyéb működési bevételek (&gt;=218+219) (B411)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</si>
  <si>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</si>
  <si>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kiadások visszatérítései (B411)</t>
  </si>
  <si>
    <t>Immateriális javak értékesítése (&gt;=222) (B51)</t>
  </si>
  <si>
    <t>ebből: kiotói egységek és kibocsátási egységek eladásából befolyt eladási ár (B51)</t>
  </si>
  <si>
    <t>Ingatlanok értékesítése (&gt;=224) (B52)</t>
  </si>
  <si>
    <t>ebből: termőföld-eladás bevételei (B52)</t>
  </si>
  <si>
    <t>Egyéb tárgyi eszközök értékesítése (B53)</t>
  </si>
  <si>
    <t>Részesedések értékesítése (&gt;=227) (B54)</t>
  </si>
  <si>
    <t>ebből: privatizációból származó bevétel (B54)</t>
  </si>
  <si>
    <t>Részesedések megszűnéséhez kapcsolódó bevételek (B55)</t>
  </si>
  <si>
    <t>Felhalmozási bevételek (=221+223+225+226+228) (B5)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</si>
  <si>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</si>
  <si>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</si>
  <si>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</si>
  <si>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Működési célú visszatérítendő támogatások, kölcsönök visszatérülése államháztartáson kívülről (=234+…+242) (B64)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</si>
  <si>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</si>
  <si>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</si>
  <si>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</si>
  <si>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</si>
  <si>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</si>
  <si>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</si>
  <si>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</si>
  <si>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</si>
  <si>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</si>
  <si>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Egyéb működési célú átvett pénzeszközök (=244+…+254) (B65)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</si>
  <si>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</si>
  <si>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</si>
  <si>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</si>
  <si>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</si>
  <si>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</si>
  <si>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</si>
  <si>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</si>
  <si>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</si>
  <si>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</si>
  <si>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</si>
  <si>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</si>
  <si>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Működési célú átvett pénzeszközök (=230+...+233+243) (B6)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</si>
  <si>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</si>
  <si>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</si>
  <si>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</si>
  <si>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Felhalmozási célú visszatérítendő támogatások, kölcsönök visszatérülése államháztartáson kívülről (=260+…+268) (B74)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</si>
  <si>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</si>
  <si>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</si>
  <si>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</si>
  <si>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</si>
  <si>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</si>
  <si>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</si>
  <si>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</si>
  <si>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</si>
  <si>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</si>
  <si>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Egyéb felhalmozási célú átvett pénzeszközök (=270+…+280) (B75)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</si>
  <si>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</si>
  <si>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</si>
  <si>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</si>
  <si>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</si>
  <si>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</si>
  <si>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</si>
  <si>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</si>
  <si>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</si>
  <si>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</si>
  <si>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</si>
  <si>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</si>
  <si>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Felhalmozási célú átvett pénzeszközök (=256+…+259+269) (B7)</t>
  </si>
  <si>
    <t>B1-7</t>
  </si>
  <si>
    <t>Hosszú lejáratú hitelek, kölcsönök 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</si>
  <si>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</si>
  <si>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</si>
  <si>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</si>
  <si>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</si>
  <si>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</si>
  <si>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</si>
  <si>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</si>
  <si>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</si>
  <si>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</si>
  <si>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</si>
  <si>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</si>
  <si>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</si>
  <si>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</si>
  <si>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</si>
  <si>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</si>
  <si>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</si>
  <si>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</si>
  <si>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</si>
  <si>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</si>
  <si>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Forgatási célú külföldi értékpapírok beváltása,  értékesítése (B821)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</si>
  <si>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</si>
  <si>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</si>
  <si>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</si>
  <si>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</si>
  <si>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Váltóbevételek (B84)</t>
  </si>
  <si>
    <t>B8</t>
  </si>
  <si>
    <t>BUDAPEST I. KERÜLET
BUDAVÁRI ÖNKORMÁNYZAT</t>
  </si>
  <si>
    <t>BUDAPEST I. KERÜLET BUDAVÁRI ÖNKORMÁNYZAT
EGÉSZSÉGÜGYI SZOLGÁLATA FT</t>
  </si>
  <si>
    <t xml:space="preserve">2021. évi módosított 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</si>
  <si>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</si>
  <si>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</si>
  <si>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</si>
  <si>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</si>
  <si>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</si>
  <si>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</si>
  <si>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</si>
  <si>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</si>
  <si>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</si>
  <si>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</si>
  <si>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</si>
  <si>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</si>
  <si>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ebből:biztosítási díjak (K1113)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</si>
  <si>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</si>
  <si>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</si>
  <si>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</si>
  <si>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ebből: szociális hozzájárulási adó (K2)</t>
  </si>
  <si>
    <t>ebből: rehabilitációs hozzájárulás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</si>
  <si>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</si>
  <si>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</si>
  <si>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</si>
  <si>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</si>
  <si>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</si>
  <si>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</si>
  <si>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</si>
  <si>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Informatikai szolgáltatások igénybevétele (K321)</t>
  </si>
  <si>
    <t>Egyéb kommunikációs szolgáltatások (K322)</t>
  </si>
  <si>
    <t>Közüzemi díjak (K331)</t>
  </si>
  <si>
    <t>Vásárolt élelmezés (K332)</t>
  </si>
  <si>
    <t>Bérleti és lízing díjak (&gt;=38) (K333)</t>
  </si>
  <si>
    <t>Karbantartási, kisjavítási szolgáltatások (K334)</t>
  </si>
  <si>
    <t>ebből: államháztartáson belül (K335)</t>
  </si>
  <si>
    <t>Szakmai tevékenységet segítő szolgáltatások  (K336)</t>
  </si>
  <si>
    <t>ebből: biztosítási díjak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</si>
  <si>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</si>
  <si>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</si>
  <si>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</si>
  <si>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</si>
  <si>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ebből: államháztartáson belül (K353)</t>
  </si>
  <si>
    <t>ebből: fedezeti ügyletek kamatkiadásai (K353)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</si>
  <si>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</si>
  <si>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</si>
  <si>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</si>
  <si>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</si>
  <si>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Társadalombiztosítási ellátások (K41)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</si>
  <si>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</si>
  <si>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</si>
  <si>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</si>
  <si>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</si>
  <si>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</si>
  <si>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</si>
  <si>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</si>
  <si>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</si>
  <si>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GYES-en és GYED-en lévők hallgatói hitelének célzott támogatása (K42)</t>
  </si>
  <si>
    <t>ebből: az egyéb pénzbeli és természetbeni gyermekvédelmi támogatások  (K42)</t>
  </si>
  <si>
    <t>Pénzbeli kárpótlások, kártérítések (K43)</t>
  </si>
  <si>
    <t>Betegséggel kapcsolatos (nem társadalombiztosítási) ellátások (=75+…+84) (K44)</t>
  </si>
  <si>
    <t>ebből: ápolási díj (K44)</t>
  </si>
  <si>
    <t>ebből: fogyatékossági támogatás és vakok személyi járadéka (K44)</t>
  </si>
  <si>
    <t>ebből: kivételes rokkantsági ellátás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</si>
  <si>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</si>
  <si>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</si>
  <si>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</si>
  <si>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</si>
  <si>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ebből: tartós ápolást végzők időskori támogatása [Szoctv. 44/A. §] (K44)</t>
  </si>
  <si>
    <t>ebből: egészségügyi szolgáltatási jogosultságra való jogosultság szociális rászorultság alapján [Szoctv. 54. §-a] ( K44)</t>
  </si>
  <si>
    <t>ebből: gyermekek otthongondozási díja  [Szoctv. 38. §] (K44)</t>
  </si>
  <si>
    <t>Foglalkoztatással, munkanélküliséggel kapcsolatos ellátások (=86+…+93)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</si>
  <si>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</si>
  <si>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</si>
  <si>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</si>
  <si>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</si>
  <si>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</si>
  <si>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</si>
  <si>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</si>
  <si>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</si>
  <si>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ebből: hozzájárulás a lakossági energiaköltségekhez (K46)</t>
  </si>
  <si>
    <t>ebből: lakbértámogatás (K46)</t>
  </si>
  <si>
    <t>Intézményi ellátottak pénzbeli juttatásai (&gt;=98+99) (K47)</t>
  </si>
  <si>
    <t>ebből: állami gondozottak pénzbeli juttatásai (K47)</t>
  </si>
  <si>
    <t>ebből: oktatásban résztvevők pénzbeli juttatásai (K47)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</si>
  <si>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</si>
  <si>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</si>
  <si>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</si>
  <si>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 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</si>
  <si>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</si>
  <si>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</si>
  <si>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</si>
  <si>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művészjáradék,táncművészeti életjáradék, tudományos alkotói 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</si>
  <si>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</si>
  <si>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</si>
  <si>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</si>
  <si>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idegenrendészeti szerv által folyósított ellátások (K48)</t>
  </si>
  <si>
    <t>ebből: szépkorúak jubileumi juttatása (K48)</t>
  </si>
  <si>
    <t>ebből: időskorúak járadéka [Szoctv. 32/B. § (1) bekezdése]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</si>
  <si>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</si>
  <si>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</si>
  <si>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</si>
  <si>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egészségkárosodási és gyermekfelügyeleti támogatás [Szoctv. 37.§ (1) bekezdés a) és b) pontja] (K48)</t>
  </si>
  <si>
    <t>ebből: önkormányzat által saját hatáskörben (nem szociális és gyermekvédelmi előírások alapján) adott más ellátás (K48)</t>
  </si>
  <si>
    <t>ebből: Európai Unió (K501)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</si>
  <si>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</si>
  <si>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</si>
  <si>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</si>
  <si>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Működési célú garancia- és kezességvállalásból származó kifizetés államháztartáson belülre (K503)</t>
  </si>
  <si>
    <t>Működési célú visszatérítendő támogatások, kölcsönök nyújtása államháztartáson belülre (=129+…+138)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</si>
  <si>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</si>
  <si>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</si>
  <si>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</si>
  <si>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</si>
  <si>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</si>
  <si>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</si>
  <si>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</si>
  <si>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</si>
  <si>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</si>
  <si>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</si>
  <si>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(=140+…+149)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</si>
  <si>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</si>
  <si>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</si>
  <si>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</si>
  <si>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</si>
  <si>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</si>
  <si>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</si>
  <si>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</si>
  <si>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</si>
  <si>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</si>
  <si>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</si>
  <si>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</si>
  <si>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</si>
  <si>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</si>
  <si>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</si>
  <si>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</si>
  <si>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</si>
  <si>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</si>
  <si>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</si>
  <si>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</si>
  <si>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</si>
  <si>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(&gt;=162)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</si>
  <si>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</si>
  <si>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(=164+…+174)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</si>
  <si>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</si>
  <si>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</si>
  <si>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</si>
  <si>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</si>
  <si>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</si>
  <si>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</si>
  <si>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 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</si>
  <si>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</si>
  <si>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</si>
  <si>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</si>
  <si>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</si>
  <si>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</si>
  <si>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</si>
  <si>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Működési célú támogatások az Európai Uniónak (K511)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</si>
  <si>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</si>
  <si>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</si>
  <si>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</si>
  <si>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</si>
  <si>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</si>
  <si>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</si>
  <si>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 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</si>
  <si>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</si>
  <si>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</si>
  <si>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</si>
  <si>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</si>
  <si>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ebből: általános tartalék (K513)</t>
  </si>
  <si>
    <t>ebből: céltartalék (K513)</t>
  </si>
  <si>
    <t xml:space="preserve">MŰKÖDÉSI CÉLÚ KIADÁSOK </t>
  </si>
  <si>
    <t>K1-5</t>
  </si>
  <si>
    <t>Immateriális javak beszerzése, létesítése (K61)</t>
  </si>
  <si>
    <t>Ingatlanok beszerzése, létesítése (&gt;=193)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</si>
  <si>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</si>
  <si>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</si>
  <si>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</si>
  <si>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</si>
  <si>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</si>
  <si>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</si>
  <si>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</si>
  <si>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</si>
  <si>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</si>
  <si>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</si>
  <si>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</si>
  <si>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(=207+…+216)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</si>
  <si>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</si>
  <si>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</si>
  <si>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</si>
  <si>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</si>
  <si>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</si>
  <si>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</si>
  <si>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</si>
  <si>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</si>
  <si>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</si>
  <si>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</si>
  <si>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(=218+…+227)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</si>
  <si>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</si>
  <si>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</si>
  <si>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</si>
  <si>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</si>
  <si>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</si>
  <si>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</si>
  <si>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</si>
  <si>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</si>
  <si>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</si>
  <si>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</si>
  <si>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(=229+…+238)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</si>
  <si>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</si>
  <si>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</si>
  <si>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</si>
  <si>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</si>
  <si>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</si>
  <si>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</si>
  <si>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</si>
  <si>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</si>
  <si>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</si>
  <si>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</si>
  <si>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(&gt;=240) (K85)</t>
  </si>
  <si>
    <t>ebből: állami vagy önkormányzati tulajdonban lévő gazdasági társaságok tartozásai miatti kifizetések (K85)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</si>
  <si>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</si>
  <si>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</si>
  <si>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</si>
  <si>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</si>
  <si>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</si>
  <si>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</si>
  <si>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 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</si>
  <si>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</si>
  <si>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</si>
  <si>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</si>
  <si>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</si>
  <si>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</si>
  <si>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Felhalmozási célú támogatások az Európai Uniónak (K88)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</si>
  <si>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</si>
  <si>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</si>
  <si>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</si>
  <si>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</si>
  <si>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</si>
  <si>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</si>
  <si>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 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</si>
  <si>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</si>
  <si>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</si>
  <si>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</si>
  <si>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K1-8</t>
  </si>
  <si>
    <t>Hosszú lejáratú hitelek, kölcsönök törlesztése pénzügyi vállalkozásnak (&gt;=02) (K9111)</t>
  </si>
  <si>
    <t>ebből: fedezeti ügyletek nettó kiadásai (K9111)</t>
  </si>
  <si>
    <t>Likviditási célú hitelek, kölcsönök törlesztése pénzügyi vállalkozásnak (K9112)</t>
  </si>
  <si>
    <t>Rövid lejáratú hitelek, kölcsönök törlesztése pénzügyi vállalkozásnak (&gt;=05) (K9113)</t>
  </si>
  <si>
    <t>ebből: fedezeti ügyletek nettó kiadásai (K9113)</t>
  </si>
  <si>
    <t>Hitel-, kölcsöntörlesztés államháztartáson kívülre (=01+03+04) (K911)</t>
  </si>
  <si>
    <t>Forgatási célú belföldi értékpapírok vásárlása (&gt;=08+09) (K9121)</t>
  </si>
  <si>
    <t>ebből: befektetési jegyek (K9121)</t>
  </si>
  <si>
    <t>ebből: kárpótlási jegyek (K9121)</t>
  </si>
  <si>
    <t>Befektetési célú belföldi értékpapírok vásárlása (K9122)</t>
  </si>
  <si>
    <t>Kincstárjegyek beváltása (K9123)</t>
  </si>
  <si>
    <t>Éven belüli lejáratú belföldi értékpapírok beváltása (&gt;=13+14+15) (K9124)</t>
  </si>
  <si>
    <t>ebből: fedezeti ügyletek nettó kiadásai (K9124)</t>
  </si>
  <si>
    <t>ebből: befektetési jegyek (K9124)</t>
  </si>
  <si>
    <t>ebből: kárpótlási jegyek (K9124)</t>
  </si>
  <si>
    <t>Belföldi kötvények beváltása (K9125)</t>
  </si>
  <si>
    <t>Éven túli lejáratú belföldi értékpapírok beváltása (&gt;=18) (K9126)</t>
  </si>
  <si>
    <t>ebből: fedezeti ügyletek nettó kiadásai (K9126)</t>
  </si>
  <si>
    <t>Államháztartáson belüli megelőlegezések folyósítása (K913)</t>
  </si>
  <si>
    <t>Államháztartáson belüli megelőlegezések visszafizetése (K914)</t>
  </si>
  <si>
    <t>Központi, irányító szervi támogatások folyósítása (K915)</t>
  </si>
  <si>
    <t>Pénzeszközök lekötött bankbetétként elhelyezése (K916)</t>
  </si>
  <si>
    <t>Pénzügyi lízing kiadásai (K917)</t>
  </si>
  <si>
    <t>Központi költségvetés sajátos finanszírozási kiadásai (K918)</t>
  </si>
  <si>
    <t>Hosszú lejáratú tulajdonosi kölcsönök kiadásai (K9191)</t>
  </si>
  <si>
    <t>Rövid lejáratú tulajdonosi kölcsönök kiadásai (K9192)</t>
  </si>
  <si>
    <t>Forgatási célú külföldi értékpapírok vásárlása (K921)</t>
  </si>
  <si>
    <t>Befektetési célú külföldi értékpapírok vásárlása (K922)</t>
  </si>
  <si>
    <t>Külföldi értékpapírok beváltása (&gt;=33) (K923)</t>
  </si>
  <si>
    <t>ebből: fedezeti ügyletek nettó kiadásai (K923)</t>
  </si>
  <si>
    <t>Hitelek, kölcsönök törlesztése külföldi kormányoknak és nemzetközi szervezeteknek (K924)</t>
  </si>
  <si>
    <t>Hitelek, kölcsönök törlesztése külföldi pénzintézeteknek (&gt;=36) (K925)</t>
  </si>
  <si>
    <t>ebből: fedezeti ügyletek nettó kiadásai (K925)</t>
  </si>
  <si>
    <t>Külföldi finanszírozás kiadásai (=30+31+32+34+35) (K92)</t>
  </si>
  <si>
    <t>Adóssághoz nem kapcsolódó származékos ügyletek kiadásai (K93)</t>
  </si>
  <si>
    <t>Váltókiadások (K94)</t>
  </si>
  <si>
    <t>K9</t>
  </si>
  <si>
    <t>2021. várható teljesítés</t>
  </si>
  <si>
    <t>ebből: óvadéki bankbetét</t>
  </si>
  <si>
    <t>Támogatások</t>
  </si>
  <si>
    <t>K506</t>
  </si>
  <si>
    <t xml:space="preserve">BRFK </t>
  </si>
  <si>
    <t>SNI-s gyermekek óvodai ellátása</t>
  </si>
  <si>
    <t>Sérült gyermekek napközi otthoni ellátása</t>
  </si>
  <si>
    <t>Gyermekek átmeneti otthoni ellátása</t>
  </si>
  <si>
    <t>nemzetiségi önkormányzatok</t>
  </si>
  <si>
    <t>összesen</t>
  </si>
  <si>
    <t>K512</t>
  </si>
  <si>
    <t>4 közalapítvány</t>
  </si>
  <si>
    <t>Aknázómoly elleni védekezés (lakossági támogatás)</t>
  </si>
  <si>
    <t>alapítványok, egyesületek</t>
  </si>
  <si>
    <t>Budapest Film Zrt</t>
  </si>
  <si>
    <t>Budavári Kulturális Nonprofit Kft</t>
  </si>
  <si>
    <t>Családi bölcsőde támogatása</t>
  </si>
  <si>
    <t>Egyházak támogatása</t>
  </si>
  <si>
    <t>Energiahatékonysági pályázat 2021</t>
  </si>
  <si>
    <t>Energiahatékonysági pályázat 2022</t>
  </si>
  <si>
    <t>Fiatalházasok lakásépítési támogatása</t>
  </si>
  <si>
    <t>Hajléktalanok támogatása MMSzSz</t>
  </si>
  <si>
    <t>I. kerületi Házgondnoksági Kft</t>
  </si>
  <si>
    <t>Kertszépítés pályázat 2021</t>
  </si>
  <si>
    <t>Kertszépítés pályázat 2022</t>
  </si>
  <si>
    <t>Klimapályázat iskolásoknak</t>
  </si>
  <si>
    <t>Közép-Budai Tankerület fejlesztésre</t>
  </si>
  <si>
    <t>Közép-Budai Tankerület gyógypedgógusok bére</t>
  </si>
  <si>
    <t>Lakosságnak bokrétafák injektálása, permetezése</t>
  </si>
  <si>
    <t>Nyári tábor</t>
  </si>
  <si>
    <t>Polgárőr, Önkéntes Tűzoltóság támogfatása</t>
  </si>
  <si>
    <t>Részvételi keret</t>
  </si>
  <si>
    <t>Társasházak hiteltámogatása</t>
  </si>
  <si>
    <t>Zöldfal pályázat 2022</t>
  </si>
  <si>
    <t>Kerékpárvásárlási támogatás fiataloknak</t>
  </si>
  <si>
    <t>Katasztrofavédelmi támogatás</t>
  </si>
  <si>
    <t>K64</t>
  </si>
  <si>
    <t>K72</t>
  </si>
  <si>
    <t>Dendrológiai tanösvény tervezése, megvalósítása</t>
  </si>
  <si>
    <t>Ivókutak, párakapuk létesítése</t>
  </si>
  <si>
    <t>Levegőminőségmérő műszer (10 db)</t>
  </si>
  <si>
    <t>Márai Sándor Kulturális Közalapítvány, 1944-1945. ostromnapló kiadásának támogatása</t>
  </si>
  <si>
    <t>Rovat megnevezése</t>
  </si>
  <si>
    <t>2021. évi várható teljesítés</t>
  </si>
  <si>
    <t>2022. évi tervezett előirányzat</t>
  </si>
  <si>
    <t xml:space="preserve"> </t>
  </si>
  <si>
    <t>K510</t>
  </si>
  <si>
    <t>Kamattámogatások</t>
  </si>
  <si>
    <t>Műküdési célú támogatások ÁHT-n belül</t>
  </si>
  <si>
    <t>Oltóanyag támogatás lakosságnak</t>
  </si>
  <si>
    <t>Műküdési célú támogatások ÁHT-n kívül</t>
  </si>
  <si>
    <t>Bursa Hungarica</t>
  </si>
  <si>
    <t>K89</t>
  </si>
  <si>
    <t>Budavári Lakásügynökség Nonprofit Kft</t>
  </si>
  <si>
    <t>BUJSz Nonprofit Kft</t>
  </si>
  <si>
    <t>Önkormányzatok működési támogatásai (B11)</t>
  </si>
  <si>
    <t>Egyéb működési célú támogatások bevételei államháztartáson belülről  (B16)</t>
  </si>
  <si>
    <t>Települési önkormányzatok szociális, gyermekjóléti  és gyermekétkeztetési feladatainak támogatása  (B113)</t>
  </si>
  <si>
    <t>Működési célú támogatások államháztartáson belülről  (B1)</t>
  </si>
  <si>
    <t>Egyéb felhalmozási célú támogatások bevételei államháztartáson belülről (B25)</t>
  </si>
  <si>
    <t>Felhalmozási célú támogatások államháztartáson belülről (B2)</t>
  </si>
  <si>
    <t>Vagyoni tipusú adók  (B34)</t>
  </si>
  <si>
    <t>Értékesítési és forgalmi adók  (B351)</t>
  </si>
  <si>
    <t>Egyéb áruhasználati és szolgáltatási adók   (B355)</t>
  </si>
  <si>
    <t>Termékek és szolgáltatások adói  (B35)</t>
  </si>
  <si>
    <t>Egyéb közhatalmi bevételek (B36)</t>
  </si>
  <si>
    <t>Közhatalmi bevételek  (B3)</t>
  </si>
  <si>
    <t>Szolgáltatások ellenértéke  (B402)</t>
  </si>
  <si>
    <t>Közvetített szolgáltatások ellenértéke  (B403)</t>
  </si>
  <si>
    <t>Tulajdonosi bevételek  (B404)</t>
  </si>
  <si>
    <t>Befektetett pénzügyi eszközökből származó bevételek (B4081)</t>
  </si>
  <si>
    <t>Egyéb kapott (járó) kamatok és kamatjellegű bevételek  (B4082)</t>
  </si>
  <si>
    <t>Kamatbevételek és más nyereségjellegű bevételek  (B408)</t>
  </si>
  <si>
    <t>Működési bevételek  (B4)</t>
  </si>
  <si>
    <t>Költségvetési bevételek (B1-B7)</t>
  </si>
  <si>
    <t>Maradvány igénybevétele  (B813)</t>
  </si>
  <si>
    <t>Tulajdonosi kölcsönök bevételei  (B819)</t>
  </si>
  <si>
    <t>Belföldi finanszírozás bevételei  (B81)</t>
  </si>
  <si>
    <t>Külföldi finanszírozás bevételei (B82)</t>
  </si>
  <si>
    <t>Foglalkoztatottak egyéb személyi juttatásai  (K1113)</t>
  </si>
  <si>
    <t>Foglalkoztatottak személyi juttatásai  (K11)</t>
  </si>
  <si>
    <t>Külső személyi juttatások  (K12)</t>
  </si>
  <si>
    <t>Személyi juttatások (K1)</t>
  </si>
  <si>
    <t>Munkaadókat terhelő járulékok és szociális hozzájárulási adó  (K2)</t>
  </si>
  <si>
    <t>Készletbeszerzés  (K31)</t>
  </si>
  <si>
    <t>Kommunikációs szolgáltatások (K32)</t>
  </si>
  <si>
    <t>Közvetített szolgáltatások   (K335)</t>
  </si>
  <si>
    <t>Egyéb szolgáltatások  (K337)</t>
  </si>
  <si>
    <t>Szolgáltatási kiadások  (K33)</t>
  </si>
  <si>
    <t>Kiküldetések, reklám- és propagandakiadások  (K34)</t>
  </si>
  <si>
    <t>Kamatkiadások  (K353)</t>
  </si>
  <si>
    <t>Egyéb pénzügyi műveletek kiadásai  (K354)</t>
  </si>
  <si>
    <t>Különféle befizetések és egyéb dologi kiadások (K35)</t>
  </si>
  <si>
    <t>Dologi kiadások  (K3)</t>
  </si>
  <si>
    <t>Családi támogatások (K42)</t>
  </si>
  <si>
    <t>Lakhatással kapcsolatos ellátások  (K46)</t>
  </si>
  <si>
    <t>Egyéb nem intézményi ellátások  (K48)</t>
  </si>
  <si>
    <t>Ellátottak pénzbeli juttatásai  (K4)</t>
  </si>
  <si>
    <t>Nemzetközi kötelezettségek (K501)</t>
  </si>
  <si>
    <t>Elvonások és befizetések  (K502)</t>
  </si>
  <si>
    <t>Egyéb működési célú támogatások államháztartáson belülre (K506)</t>
  </si>
  <si>
    <t>Egyéb működési célú támogatások államháztartáson kívülre  (K512)</t>
  </si>
  <si>
    <t>Egyéb működési célú kiadások (K5)</t>
  </si>
  <si>
    <t>Beruházások  (K6)</t>
  </si>
  <si>
    <t>Felújítások  (K7)</t>
  </si>
  <si>
    <t>Felhalmozási célú visszatérítendő támogatások, kölcsönök nyújtása államháztartáson kívülre  (K86)</t>
  </si>
  <si>
    <t>Egyéb felhalmozási célú támogatások államháztartáson kívülre  (K89)</t>
  </si>
  <si>
    <t>Egyéb felhalmozási célú kiadások (K8)</t>
  </si>
  <si>
    <t>Költségvetési kiadások (K1-K8)</t>
  </si>
  <si>
    <t>Belföldi értékpapírok kiadásai  (K912)</t>
  </si>
  <si>
    <t>Tulajdonosi kölcsönök kiadásai (K919)</t>
  </si>
  <si>
    <t>Belföldi finanszírozás kiadásai (K91)</t>
  </si>
  <si>
    <t>Finanszírozási kiadások  (K9)</t>
  </si>
  <si>
    <t>(bruttó e Ft)</t>
  </si>
  <si>
    <t>a)</t>
  </si>
  <si>
    <t>Budavári klímastratégia felülvizsgálat</t>
  </si>
  <si>
    <t>b)</t>
  </si>
  <si>
    <t>35 literes hulladékgyűjtőkre fedél készíttetése</t>
  </si>
  <si>
    <t>Hulladékgyűjtők, kutyaszemetesek és szemetes zsákok (környezetbarát lebomló) beszerzése</t>
  </si>
  <si>
    <t>Veszélyes hulladékgyűjtés, illegális hulladékok, sitt elszállítása</t>
  </si>
  <si>
    <t>Kutyapiszok gyűjtő bővítés telepítéssel (15 darab)</t>
  </si>
  <si>
    <t>Csikkgyűjtő a forgalmas helyeken lévő szelektív hulladékgyűjtők mellé telepítéssel (20 darab)</t>
  </si>
  <si>
    <t>Szelektív gyűjtőkre új jelölő tábla</t>
  </si>
  <si>
    <t>Komposztkeret 50 darab</t>
  </si>
  <si>
    <t>c)</t>
  </si>
  <si>
    <t>Biológiai szúnyoggyérítés</t>
  </si>
  <si>
    <t>d)</t>
  </si>
  <si>
    <t>2. pontossági osztályú zajmérőműszer</t>
  </si>
  <si>
    <t>e)</t>
  </si>
  <si>
    <t>Kertszépítés pályázat</t>
  </si>
  <si>
    <t>30 000</t>
  </si>
  <si>
    <t>Játszótereken öntözőzsákok telepítése, hogy a környezeti nevelés már kis korban elkezdődjön.</t>
  </si>
  <si>
    <t>Öntözőrendszerek tervezése, létesítése  (automata csepegtető rendszer, vagy olyan tartályos jármű beszerzése amivel a kerületi fákat lehetne öntözni, ezáltal a kiszáradás ellen védenénk)</t>
  </si>
  <si>
    <t>Egynyári és évelő növények lakossági közösségi kültetésre</t>
  </si>
  <si>
    <t>Zöldfal pályázat</t>
  </si>
  <si>
    <t>f)</t>
  </si>
  <si>
    <t>Víztakarékos perlátor az önkormányzat épületébe (Budapest, Kapisztrán tér 1.)  (30 darab) (felhasznált vízmennyiség csökkentésére, mely a csatornadíj csökkenésében is detektálható)</t>
  </si>
  <si>
    <t>Reformációs emlékkút vízforgatóval felszerelés tervezése és a tervek alapján a megvalósítás (5 000 e Ft + 10 000 e Ft)</t>
  </si>
  <si>
    <t>g)</t>
  </si>
  <si>
    <t>Zeolit síkosságmentesítéshez lakosság részére</t>
  </si>
  <si>
    <t>h)</t>
  </si>
  <si>
    <t>Tabán meglévő tanösvény felújítása</t>
  </si>
  <si>
    <t>Zöld Budavár alhonlap kialakítás lakossági fenntarthatósági szemléletformálás céljára</t>
  </si>
  <si>
    <t>Kitűzőgyártó gép beszerzése alkatrészekkel lakossági/iskolai szemléletformáláshoz. Zöld jeles napokhoz köthető üzenetek kerülnek a kitűzőre. Az iskolai pályázatok során az iskolások maguk készítik el a zöld  üzenetet tartalmazó grafikát. A grafikával készült kitűzőt hordhatják, az iskolában diákoknak, tanároknak adhatják. Családtagjaik részére is készíthetnek kitűzőt, ezzel megsokszorozva azoknak a számát, akikhez az üzenet eljut.</t>
  </si>
  <si>
    <t>Hőkamera beszerzése (1 db) hőveszteség kimutatására, illetve energetikai korszerűsítés eredményének igazolására (mobil kamera, tetszőleges helyszínen mérhető az épületek hővesztesége, ennek alapján a szigetelés pontos helyének kiválasztása könnyebbé válik. A szigetelés utáni hőkép elkészítésével lehet szemléltetni a szigetelés fontosságát.)</t>
  </si>
  <si>
    <t>Klímabarát Települések Szövetsége tagdíj</t>
  </si>
  <si>
    <t>i)</t>
  </si>
  <si>
    <t>Fenntarthatósági pályázat általános és középiskola</t>
  </si>
  <si>
    <t>j)</t>
  </si>
  <si>
    <r>
      <t>LE</t>
    </r>
    <r>
      <rPr>
        <sz val="10"/>
        <color rgb="FF000000"/>
        <rFont val="Arial"/>
        <family val="2"/>
        <charset val="238"/>
      </rPr>
      <t>D izzók az önkormányzat épületébe (kb. 300 db) az önkormányzati épület energiafogyasztásának, és CO</t>
    </r>
    <r>
      <rPr>
        <vertAlign val="subscript"/>
        <sz val="10"/>
        <color rgb="FF000000"/>
        <rFont val="Arial"/>
        <family val="2"/>
        <charset val="238"/>
      </rPr>
      <t>2</t>
    </r>
    <r>
      <rPr>
        <sz val="10"/>
        <color rgb="FF000000"/>
        <rFont val="Arial"/>
        <family val="2"/>
        <charset val="238"/>
      </rPr>
      <t xml:space="preserve"> kibocsátásának csökkentése céljából (Budapest, Kapisztrán tér 1.)</t>
    </r>
  </si>
  <si>
    <t>Kisállat ivartalanítás lakosság részére (kutya, macska)</t>
  </si>
  <si>
    <t>Favizsgálat (kb. 20-30 fa)</t>
  </si>
  <si>
    <t>Környezetvédelmi Program 2022-2027 elkészítése</t>
  </si>
  <si>
    <t xml:space="preserve">Energiahatékonysági tanácsadó iroda létrehozása, működtetése (heti 1x-i konzultáció) </t>
  </si>
  <si>
    <t>Energiahatékonysági kiadvány összeállítása, nyomtatása</t>
  </si>
  <si>
    <t>Összesen:</t>
  </si>
  <si>
    <t>K312</t>
  </si>
  <si>
    <t>K355</t>
  </si>
  <si>
    <t>K321</t>
  </si>
  <si>
    <t>K337</t>
  </si>
  <si>
    <t>K512+513</t>
  </si>
  <si>
    <t>K334</t>
  </si>
  <si>
    <t>betét megszüntetése</t>
  </si>
  <si>
    <t>ebből: államháztartáson belüli megeleőlegezés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</si>
</sst>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-* #,##0.00\ _F_t_-;\-* #,##0.00\ _F_t_-;_-* &quot;-&quot;??\ _F_t_-;_-@_-"/>
    <numFmt numFmtId="165" formatCode="_-* #,##0\ _F_t_-;\-* #,##0\ _F_t_-;_-* &quot;-&quot;??\ _F_t_-;_-@_-"/>
    <numFmt numFmtId="166" formatCode="#,##0_ ;[Red]\-#,##0\ "/>
    <numFmt numFmtId="167" formatCode="_-* #,##0_-;\-* #,##0_-;_-* &quot;-&quot;??_-;_-@_-"/>
    <numFmt numFmtId="168" formatCode="#,##0.00_ ;[Red]\-#,##0.00\ "/>
    <numFmt numFmtId="169" formatCode="#,##0.000000000_ ;[Red]\-#,##0.000000000\ "/>
  </numFmts>
  <fonts count="4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1"/>
      <color indexed="10"/>
      <name val="Arial"/>
      <family val="2"/>
      <charset val="238"/>
    </font>
    <font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vertAlign val="subscript"/>
      <sz val="10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6" tint="0.39997558519241921"/>
        <bgColor indexed="9"/>
      </patternFill>
    </fill>
    <fill>
      <patternFill patternType="gray0625">
        <fgColor auto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9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hair">
        <color rgb="FF0070C0"/>
      </right>
      <top style="medium">
        <color indexed="64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medium">
        <color indexed="64"/>
      </top>
      <bottom style="hair">
        <color rgb="FF0070C0"/>
      </bottom>
      <diagonal/>
    </border>
    <border>
      <left style="hair">
        <color rgb="FF0070C0"/>
      </left>
      <right/>
      <top style="medium">
        <color indexed="64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rgb="FF0070C0"/>
      </right>
      <top style="medium">
        <color indexed="64"/>
      </top>
      <bottom style="hair">
        <color rgb="FF0070C0"/>
      </bottom>
      <diagonal/>
    </border>
    <border>
      <left style="hair">
        <color rgb="FF0070C0"/>
      </left>
      <right style="medium">
        <color indexed="64"/>
      </right>
      <top style="medium">
        <color indexed="64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0070C0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medium">
        <color indexed="64"/>
      </right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hair">
        <color rgb="FF0070C0"/>
      </top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 style="hair">
        <color rgb="FF0070C0"/>
      </right>
      <top/>
      <bottom style="hair">
        <color rgb="FF0070C0"/>
      </bottom>
      <diagonal/>
    </border>
    <border>
      <left style="hair">
        <color rgb="FF0070C0"/>
      </left>
      <right/>
      <top/>
      <bottom style="hair">
        <color rgb="FF0070C0"/>
      </bottom>
      <diagonal/>
    </border>
    <border>
      <left style="medium">
        <color indexed="64"/>
      </left>
      <right style="medium">
        <color indexed="64"/>
      </right>
      <top style="hair">
        <color rgb="FF0070C0"/>
      </top>
      <bottom style="medium">
        <color indexed="64"/>
      </bottom>
      <diagonal/>
    </border>
    <border>
      <left/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0070C0"/>
      </left>
      <right style="medium">
        <color indexed="64"/>
      </right>
      <top style="hair">
        <color rgb="FF0070C0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rgb="FF0070C0"/>
      </right>
      <top style="hair">
        <color rgb="FF0070C0"/>
      </top>
      <bottom style="medium">
        <color indexed="64"/>
      </bottom>
      <diagonal/>
    </border>
    <border>
      <left style="hair">
        <color rgb="FF0070C0"/>
      </left>
      <right/>
      <top style="hair">
        <color rgb="FF0070C0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2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3" fontId="31" fillId="0" borderId="0">
      <alignment horizontal="right" vertical="center"/>
    </xf>
    <xf numFmtId="40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5" fillId="0" borderId="0" applyFill="0" applyBorder="0" applyAlignment="0" applyProtection="0"/>
    <xf numFmtId="164" fontId="15" fillId="0" borderId="0" applyFill="0" applyBorder="0" applyAlignment="0" applyProtection="0"/>
    <xf numFmtId="0" fontId="15" fillId="0" borderId="0"/>
    <xf numFmtId="0" fontId="39" fillId="0" borderId="0"/>
    <xf numFmtId="0" fontId="25" fillId="0" borderId="0"/>
    <xf numFmtId="3" fontId="37" fillId="0" borderId="71">
      <alignment horizontal="right" vertical="center" wrapText="1"/>
    </xf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" fillId="0" borderId="0" applyFill="0" applyAlignment="0" applyProtection="0"/>
    <xf numFmtId="0" fontId="15" fillId="0" borderId="0"/>
  </cellStyleXfs>
  <cellXfs count="649">
    <xf numFmtId="0" fontId="0" fillId="0" borderId="0" xfId="0"/>
    <xf numFmtId="0" fontId="2" fillId="0" borderId="0" xfId="1" applyFont="1"/>
    <xf numFmtId="0" fontId="3" fillId="0" borderId="0" xfId="1" applyFont="1"/>
    <xf numFmtId="0" fontId="4" fillId="0" borderId="0" xfId="1" applyFont="1"/>
    <xf numFmtId="1" fontId="4" fillId="0" borderId="0" xfId="1" applyNumberFormat="1" applyFont="1"/>
    <xf numFmtId="1" fontId="4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5" fillId="0" borderId="0" xfId="1" applyFont="1"/>
    <xf numFmtId="0" fontId="3" fillId="0" borderId="0" xfId="1" applyFont="1" applyAlignment="1">
      <alignment vertical="center"/>
    </xf>
    <xf numFmtId="0" fontId="9" fillId="0" borderId="0" xfId="1" applyFont="1" applyAlignment="1">
      <alignment horizontal="center"/>
    </xf>
    <xf numFmtId="0" fontId="9" fillId="0" borderId="0" xfId="1" applyFont="1"/>
    <xf numFmtId="0" fontId="10" fillId="0" borderId="0" xfId="1" applyFont="1"/>
    <xf numFmtId="0" fontId="11" fillId="0" borderId="0" xfId="1" applyFont="1"/>
    <xf numFmtId="0" fontId="12" fillId="0" borderId="0" xfId="1" applyFont="1"/>
    <xf numFmtId="1" fontId="12" fillId="0" borderId="0" xfId="1" applyNumberFormat="1" applyFont="1" applyAlignment="1">
      <alignment horizontal="center" vertical="center"/>
    </xf>
    <xf numFmtId="1" fontId="12" fillId="0" borderId="0" xfId="1" applyNumberFormat="1" applyFont="1"/>
    <xf numFmtId="1" fontId="9" fillId="3" borderId="1" xfId="1" applyNumberFormat="1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vertical="center"/>
    </xf>
    <xf numFmtId="165" fontId="13" fillId="3" borderId="1" xfId="2" applyNumberFormat="1" applyFont="1" applyFill="1" applyBorder="1"/>
    <xf numFmtId="0" fontId="10" fillId="0" borderId="1" xfId="1" applyFont="1" applyBorder="1" applyAlignment="1">
      <alignment horizontal="center" vertical="center"/>
    </xf>
    <xf numFmtId="1" fontId="9" fillId="3" borderId="1" xfId="1" applyNumberFormat="1" applyFont="1" applyFill="1" applyBorder="1" applyAlignment="1">
      <alignment horizontal="left" vertical="center" wrapText="1"/>
    </xf>
    <xf numFmtId="165" fontId="14" fillId="3" borderId="1" xfId="2" applyNumberFormat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left" vertical="center" wrapText="1"/>
    </xf>
    <xf numFmtId="165" fontId="13" fillId="3" borderId="1" xfId="2" applyNumberFormat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vertical="center"/>
    </xf>
    <xf numFmtId="0" fontId="9" fillId="2" borderId="1" xfId="1" applyFont="1" applyFill="1" applyBorder="1" applyAlignment="1">
      <alignment vertical="center"/>
    </xf>
    <xf numFmtId="165" fontId="9" fillId="2" borderId="1" xfId="2" applyNumberFormat="1" applyFont="1" applyFill="1" applyBorder="1" applyAlignment="1">
      <alignment horizontal="center" vertical="center"/>
    </xf>
    <xf numFmtId="165" fontId="9" fillId="2" borderId="1" xfId="2" applyNumberFormat="1" applyFont="1" applyFill="1" applyBorder="1" applyAlignment="1">
      <alignment vertical="center"/>
    </xf>
    <xf numFmtId="0" fontId="7" fillId="0" borderId="0" xfId="3" applyFont="1" applyAlignment="1">
      <alignment horizontal="center"/>
    </xf>
    <xf numFmtId="0" fontId="7" fillId="0" borderId="0" xfId="3" applyFont="1" applyAlignment="1">
      <alignment wrapText="1"/>
    </xf>
    <xf numFmtId="0" fontId="7" fillId="0" borderId="0" xfId="3" applyFont="1"/>
    <xf numFmtId="0" fontId="6" fillId="0" borderId="0" xfId="3"/>
    <xf numFmtId="0" fontId="7" fillId="0" borderId="0" xfId="3" applyFont="1" applyAlignment="1">
      <alignment horizontal="right" vertical="center"/>
    </xf>
    <xf numFmtId="0" fontId="8" fillId="4" borderId="8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 wrapText="1"/>
    </xf>
    <xf numFmtId="0" fontId="8" fillId="0" borderId="0" xfId="3" applyFont="1" applyAlignment="1">
      <alignment vertical="center"/>
    </xf>
    <xf numFmtId="0" fontId="7" fillId="0" borderId="8" xfId="3" applyFont="1" applyBorder="1" applyAlignment="1">
      <alignment horizontal="center" vertical="center"/>
    </xf>
    <xf numFmtId="0" fontId="7" fillId="0" borderId="8" xfId="3" applyFont="1" applyBorder="1" applyAlignment="1">
      <alignment horizontal="justify" vertical="center" wrapText="1"/>
    </xf>
    <xf numFmtId="0" fontId="7" fillId="0" borderId="8" xfId="3" applyFont="1" applyBorder="1" applyAlignment="1">
      <alignment wrapText="1"/>
    </xf>
    <xf numFmtId="0" fontId="7" fillId="0" borderId="8" xfId="3" applyFont="1" applyBorder="1"/>
    <xf numFmtId="0" fontId="7" fillId="0" borderId="8" xfId="3" applyFont="1" applyBorder="1" applyAlignment="1">
      <alignment horizontal="center" vertical="center" wrapText="1"/>
    </xf>
    <xf numFmtId="0" fontId="7" fillId="0" borderId="0" xfId="3" applyFont="1" applyAlignment="1">
      <alignment vertical="center"/>
    </xf>
    <xf numFmtId="3" fontId="6" fillId="0" borderId="8" xfId="3" applyNumberFormat="1" applyBorder="1"/>
    <xf numFmtId="0" fontId="7" fillId="0" borderId="0" xfId="3" applyFont="1" applyAlignment="1">
      <alignment horizontal="left"/>
    </xf>
    <xf numFmtId="38" fontId="15" fillId="0" borderId="0" xfId="3" applyNumberFormat="1" applyFont="1" applyAlignment="1">
      <alignment wrapText="1"/>
    </xf>
    <xf numFmtId="38" fontId="15" fillId="0" borderId="0" xfId="3" applyNumberFormat="1" applyFont="1" applyAlignment="1">
      <alignment horizontal="center" wrapText="1"/>
    </xf>
    <xf numFmtId="38" fontId="15" fillId="0" borderId="0" xfId="3" applyNumberFormat="1" applyFont="1"/>
    <xf numFmtId="38" fontId="16" fillId="0" borderId="0" xfId="3" applyNumberFormat="1" applyFont="1"/>
    <xf numFmtId="38" fontId="6" fillId="0" borderId="0" xfId="3" applyNumberFormat="1"/>
    <xf numFmtId="38" fontId="15" fillId="0" borderId="8" xfId="3" applyNumberFormat="1" applyFont="1" applyBorder="1" applyAlignment="1">
      <alignment wrapText="1"/>
    </xf>
    <xf numFmtId="38" fontId="17" fillId="0" borderId="8" xfId="3" applyNumberFormat="1" applyFont="1" applyBorder="1" applyAlignment="1">
      <alignment horizontal="center"/>
    </xf>
    <xf numFmtId="38" fontId="18" fillId="0" borderId="0" xfId="3" applyNumberFormat="1" applyFont="1" applyAlignment="1">
      <alignment wrapText="1"/>
    </xf>
    <xf numFmtId="38" fontId="19" fillId="0" borderId="0" xfId="3" applyNumberFormat="1" applyFont="1"/>
    <xf numFmtId="38" fontId="15" fillId="0" borderId="8" xfId="3" applyNumberFormat="1" applyFont="1" applyBorder="1"/>
    <xf numFmtId="38" fontId="19" fillId="5" borderId="8" xfId="3" applyNumberFormat="1" applyFont="1" applyFill="1" applyBorder="1" applyAlignment="1">
      <alignment wrapText="1"/>
    </xf>
    <xf numFmtId="38" fontId="19" fillId="5" borderId="8" xfId="3" applyNumberFormat="1" applyFont="1" applyFill="1" applyBorder="1"/>
    <xf numFmtId="38" fontId="19" fillId="5" borderId="0" xfId="3" applyNumberFormat="1" applyFont="1" applyFill="1"/>
    <xf numFmtId="166" fontId="15" fillId="0" borderId="8" xfId="3" applyNumberFormat="1" applyFont="1" applyBorder="1"/>
    <xf numFmtId="166" fontId="15" fillId="0" borderId="0" xfId="3" applyNumberFormat="1" applyFont="1"/>
    <xf numFmtId="38" fontId="19" fillId="6" borderId="8" xfId="3" applyNumberFormat="1" applyFont="1" applyFill="1" applyBorder="1" applyAlignment="1">
      <alignment wrapText="1"/>
    </xf>
    <xf numFmtId="38" fontId="19" fillId="6" borderId="8" xfId="3" applyNumberFormat="1" applyFont="1" applyFill="1" applyBorder="1"/>
    <xf numFmtId="38" fontId="15" fillId="0" borderId="8" xfId="3" applyNumberFormat="1" applyFont="1" applyBorder="1" applyAlignment="1">
      <alignment horizontal="left" wrapText="1" indent="1"/>
    </xf>
    <xf numFmtId="3" fontId="15" fillId="0" borderId="8" xfId="3" applyNumberFormat="1" applyFont="1" applyBorder="1"/>
    <xf numFmtId="3" fontId="6" fillId="0" borderId="8" xfId="3" applyNumberFormat="1" applyBorder="1" applyAlignment="1">
      <alignment horizontal="right"/>
    </xf>
    <xf numFmtId="165" fontId="20" fillId="3" borderId="1" xfId="2" applyNumberFormat="1" applyFont="1" applyFill="1" applyBorder="1" applyAlignment="1">
      <alignment horizontal="center" vertical="center" wrapText="1"/>
    </xf>
    <xf numFmtId="1" fontId="12" fillId="0" borderId="2" xfId="1" applyNumberFormat="1" applyFont="1" applyBorder="1" applyAlignment="1">
      <alignment horizontal="right"/>
    </xf>
    <xf numFmtId="0" fontId="22" fillId="0" borderId="0" xfId="0" applyFont="1"/>
    <xf numFmtId="49" fontId="23" fillId="0" borderId="17" xfId="0" applyNumberFormat="1" applyFont="1" applyFill="1" applyBorder="1" applyAlignment="1" applyProtection="1">
      <alignment horizontal="center" vertical="center" wrapText="1"/>
    </xf>
    <xf numFmtId="49" fontId="23" fillId="0" borderId="18" xfId="0" applyNumberFormat="1" applyFont="1" applyFill="1" applyBorder="1" applyAlignment="1" applyProtection="1">
      <alignment horizontal="center" vertical="center" wrapText="1"/>
    </xf>
    <xf numFmtId="49" fontId="23" fillId="0" borderId="15" xfId="0" applyNumberFormat="1" applyFont="1" applyFill="1" applyBorder="1" applyAlignment="1" applyProtection="1">
      <alignment horizontal="center" vertical="center" wrapText="1"/>
    </xf>
    <xf numFmtId="49" fontId="23" fillId="0" borderId="20" xfId="0" applyNumberFormat="1" applyFont="1" applyFill="1" applyBorder="1" applyAlignment="1" applyProtection="1">
      <alignment horizontal="center" vertical="center" wrapText="1"/>
    </xf>
    <xf numFmtId="49" fontId="23" fillId="0" borderId="14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wrapText="1"/>
    </xf>
    <xf numFmtId="0" fontId="23" fillId="0" borderId="25" xfId="7" applyFont="1" applyFill="1" applyBorder="1" applyAlignment="1" applyProtection="1">
      <alignment horizontal="left" vertical="center"/>
    </xf>
    <xf numFmtId="0" fontId="23" fillId="0" borderId="26" xfId="7" applyFont="1" applyFill="1" applyBorder="1" applyAlignment="1" applyProtection="1">
      <alignment horizontal="left" vertical="center"/>
    </xf>
    <xf numFmtId="0" fontId="23" fillId="0" borderId="27" xfId="7" applyFont="1" applyFill="1" applyBorder="1" applyAlignment="1" applyProtection="1">
      <alignment horizontal="left" vertical="center"/>
    </xf>
    <xf numFmtId="3" fontId="23" fillId="0" borderId="28" xfId="0" applyNumberFormat="1" applyFont="1" applyFill="1" applyBorder="1" applyAlignment="1" applyProtection="1">
      <alignment horizontal="right" vertical="center"/>
    </xf>
    <xf numFmtId="3" fontId="23" fillId="0" borderId="29" xfId="0" applyNumberFormat="1" applyFont="1" applyFill="1" applyBorder="1" applyAlignment="1" applyProtection="1">
      <alignment horizontal="right" vertical="center"/>
    </xf>
    <xf numFmtId="3" fontId="23" fillId="0" borderId="26" xfId="0" applyNumberFormat="1" applyFont="1" applyFill="1" applyBorder="1" applyAlignment="1" applyProtection="1">
      <alignment horizontal="right" vertical="center"/>
    </xf>
    <xf numFmtId="3" fontId="23" fillId="0" borderId="30" xfId="0" applyNumberFormat="1" applyFont="1" applyFill="1" applyBorder="1" applyAlignment="1" applyProtection="1">
      <alignment horizontal="right" vertical="center"/>
    </xf>
    <xf numFmtId="3" fontId="23" fillId="0" borderId="31" xfId="0" applyNumberFormat="1" applyFont="1" applyFill="1" applyBorder="1" applyAlignment="1" applyProtection="1">
      <alignment horizontal="right" vertical="center"/>
    </xf>
    <xf numFmtId="0" fontId="23" fillId="0" borderId="6" xfId="7" applyFont="1" applyFill="1" applyBorder="1" applyAlignment="1" applyProtection="1">
      <alignment horizontal="left" vertical="center"/>
    </xf>
    <xf numFmtId="0" fontId="23" fillId="0" borderId="1" xfId="7" applyFont="1" applyFill="1" applyBorder="1" applyAlignment="1" applyProtection="1">
      <alignment horizontal="left" vertical="center"/>
    </xf>
    <xf numFmtId="0" fontId="23" fillId="0" borderId="4" xfId="7" applyFont="1" applyFill="1" applyBorder="1" applyAlignment="1" applyProtection="1">
      <alignment horizontal="left" vertical="center"/>
    </xf>
    <xf numFmtId="3" fontId="23" fillId="0" borderId="32" xfId="0" applyNumberFormat="1" applyFont="1" applyFill="1" applyBorder="1" applyAlignment="1" applyProtection="1">
      <alignment horizontal="right"/>
    </xf>
    <xf numFmtId="3" fontId="23" fillId="0" borderId="33" xfId="0" applyNumberFormat="1" applyFont="1" applyFill="1" applyBorder="1" applyAlignment="1" applyProtection="1">
      <alignment horizontal="right"/>
    </xf>
    <xf numFmtId="3" fontId="23" fillId="0" borderId="1" xfId="0" applyNumberFormat="1" applyFont="1" applyFill="1" applyBorder="1" applyAlignment="1" applyProtection="1">
      <alignment horizontal="right"/>
    </xf>
    <xf numFmtId="3" fontId="23" fillId="0" borderId="34" xfId="0" applyNumberFormat="1" applyFont="1" applyFill="1" applyBorder="1" applyAlignment="1" applyProtection="1">
      <alignment horizontal="right"/>
    </xf>
    <xf numFmtId="3" fontId="23" fillId="0" borderId="35" xfId="0" applyNumberFormat="1" applyFont="1" applyFill="1" applyBorder="1" applyAlignment="1" applyProtection="1">
      <alignment horizontal="right"/>
    </xf>
    <xf numFmtId="10" fontId="22" fillId="0" borderId="0" xfId="6" applyNumberFormat="1" applyFont="1"/>
    <xf numFmtId="49" fontId="23" fillId="0" borderId="25" xfId="7" applyNumberFormat="1" applyFont="1" applyFill="1" applyBorder="1" applyAlignment="1" applyProtection="1">
      <alignment horizontal="left" vertical="center"/>
    </xf>
    <xf numFmtId="49" fontId="23" fillId="0" borderId="6" xfId="7" applyNumberFormat="1" applyFont="1" applyFill="1" applyBorder="1" applyAlignment="1" applyProtection="1">
      <alignment horizontal="left" vertical="center"/>
    </xf>
    <xf numFmtId="0" fontId="24" fillId="0" borderId="25" xfId="7" applyFont="1" applyFill="1" applyBorder="1" applyAlignment="1" applyProtection="1">
      <alignment horizontal="left" vertical="center"/>
    </xf>
    <xf numFmtId="0" fontId="24" fillId="0" borderId="26" xfId="7" applyFont="1" applyFill="1" applyBorder="1" applyAlignment="1" applyProtection="1">
      <alignment horizontal="center" vertical="center"/>
    </xf>
    <xf numFmtId="0" fontId="24" fillId="0" borderId="27" xfId="7" applyFont="1" applyFill="1" applyBorder="1" applyAlignment="1" applyProtection="1">
      <alignment horizontal="left" vertical="center" wrapText="1"/>
    </xf>
    <xf numFmtId="167" fontId="24" fillId="0" borderId="31" xfId="5" applyNumberFormat="1" applyFont="1" applyFill="1" applyBorder="1" applyAlignment="1" applyProtection="1">
      <alignment horizontal="right" vertical="center"/>
    </xf>
    <xf numFmtId="3" fontId="24" fillId="0" borderId="29" xfId="0" applyNumberFormat="1" applyFont="1" applyFill="1" applyBorder="1" applyAlignment="1" applyProtection="1">
      <alignment horizontal="right" vertical="center"/>
    </xf>
    <xf numFmtId="3" fontId="24" fillId="0" borderId="26" xfId="0" applyNumberFormat="1" applyFont="1" applyFill="1" applyBorder="1" applyAlignment="1" applyProtection="1">
      <alignment horizontal="right" vertical="center"/>
    </xf>
    <xf numFmtId="3" fontId="24" fillId="0" borderId="30" xfId="0" applyNumberFormat="1" applyFont="1" applyFill="1" applyBorder="1" applyAlignment="1" applyProtection="1">
      <alignment horizontal="right" vertical="center"/>
    </xf>
    <xf numFmtId="3" fontId="24" fillId="0" borderId="31" xfId="0" applyNumberFormat="1" applyFont="1" applyFill="1" applyBorder="1" applyAlignment="1" applyProtection="1">
      <alignment horizontal="right" vertical="center"/>
    </xf>
    <xf numFmtId="0" fontId="24" fillId="0" borderId="6" xfId="7" applyFont="1" applyFill="1" applyBorder="1" applyAlignment="1" applyProtection="1">
      <alignment horizontal="left" vertical="center"/>
    </xf>
    <xf numFmtId="0" fontId="24" fillId="0" borderId="1" xfId="7" applyFont="1" applyFill="1" applyBorder="1" applyAlignment="1" applyProtection="1">
      <alignment horizontal="center" vertical="center"/>
    </xf>
    <xf numFmtId="0" fontId="24" fillId="0" borderId="4" xfId="8" applyFont="1" applyFill="1" applyBorder="1" applyAlignment="1" applyProtection="1">
      <alignment horizontal="left" vertical="center" wrapText="1"/>
    </xf>
    <xf numFmtId="3" fontId="24" fillId="0" borderId="36" xfId="0" applyNumberFormat="1" applyFont="1" applyBorder="1" applyAlignment="1">
      <alignment horizontal="right" vertical="top" wrapText="1"/>
    </xf>
    <xf numFmtId="3" fontId="24" fillId="0" borderId="37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38" xfId="0" applyNumberFormat="1" applyFont="1" applyBorder="1" applyAlignment="1">
      <alignment horizontal="right" vertical="top" wrapText="1"/>
    </xf>
    <xf numFmtId="3" fontId="22" fillId="0" borderId="0" xfId="0" applyNumberFormat="1" applyFont="1"/>
    <xf numFmtId="0" fontId="24" fillId="0" borderId="27" xfId="7" applyFont="1" applyFill="1" applyBorder="1" applyAlignment="1" applyProtection="1">
      <alignment horizontal="left" vertical="center"/>
    </xf>
    <xf numFmtId="3" fontId="24" fillId="0" borderId="35" xfId="0" applyNumberFormat="1" applyFont="1" applyFill="1" applyBorder="1" applyAlignment="1" applyProtection="1">
      <alignment horizontal="right"/>
    </xf>
    <xf numFmtId="0" fontId="24" fillId="7" borderId="25" xfId="7" applyFont="1" applyFill="1" applyBorder="1" applyAlignment="1" applyProtection="1">
      <alignment horizontal="left" vertical="center"/>
    </xf>
    <xf numFmtId="0" fontId="24" fillId="7" borderId="26" xfId="7" applyFont="1" applyFill="1" applyBorder="1" applyAlignment="1" applyProtection="1">
      <alignment horizontal="left" vertical="center"/>
    </xf>
    <xf numFmtId="0" fontId="24" fillId="7" borderId="27" xfId="7" applyFont="1" applyFill="1" applyBorder="1" applyAlignment="1" applyProtection="1">
      <alignment horizontal="left" vertical="center"/>
    </xf>
    <xf numFmtId="0" fontId="24" fillId="7" borderId="31" xfId="7" applyFont="1" applyFill="1" applyBorder="1" applyAlignment="1" applyProtection="1">
      <alignment horizontal="left" vertical="center"/>
    </xf>
    <xf numFmtId="0" fontId="24" fillId="7" borderId="29" xfId="7" applyFont="1" applyFill="1" applyBorder="1" applyAlignment="1" applyProtection="1">
      <alignment horizontal="left" vertical="center"/>
    </xf>
    <xf numFmtId="0" fontId="24" fillId="7" borderId="30" xfId="7" applyFont="1" applyFill="1" applyBorder="1" applyAlignment="1" applyProtection="1">
      <alignment horizontal="left" vertical="center"/>
    </xf>
    <xf numFmtId="0" fontId="24" fillId="7" borderId="31" xfId="7" applyFont="1" applyFill="1" applyBorder="1" applyAlignment="1" applyProtection="1">
      <alignment horizontal="center" vertical="center"/>
    </xf>
    <xf numFmtId="49" fontId="24" fillId="0" borderId="4" xfId="8" applyNumberFormat="1" applyFont="1" applyFill="1" applyBorder="1" applyAlignment="1" applyProtection="1">
      <alignment horizontal="left" vertical="center" wrapText="1"/>
    </xf>
    <xf numFmtId="0" fontId="26" fillId="0" borderId="0" xfId="0" applyFont="1"/>
    <xf numFmtId="0" fontId="24" fillId="0" borderId="39" xfId="7" applyFont="1" applyFill="1" applyBorder="1" applyAlignment="1" applyProtection="1">
      <alignment horizontal="left" vertical="center"/>
    </xf>
    <xf numFmtId="0" fontId="24" fillId="0" borderId="40" xfId="7" applyFont="1" applyFill="1" applyBorder="1" applyAlignment="1" applyProtection="1">
      <alignment horizontal="center" vertical="center"/>
    </xf>
    <xf numFmtId="0" fontId="24" fillId="0" borderId="41" xfId="7" applyFont="1" applyFill="1" applyBorder="1" applyAlignment="1" applyProtection="1">
      <alignment horizontal="left" vertical="center"/>
    </xf>
    <xf numFmtId="3" fontId="24" fillId="0" borderId="28" xfId="0" applyNumberFormat="1" applyFont="1" applyFill="1" applyBorder="1" applyAlignment="1" applyProtection="1">
      <alignment horizontal="right" vertical="center"/>
    </xf>
    <xf numFmtId="0" fontId="23" fillId="0" borderId="25" xfId="7" applyFont="1" applyFill="1" applyBorder="1" applyProtection="1"/>
    <xf numFmtId="0" fontId="23" fillId="0" borderId="6" xfId="7" applyFont="1" applyFill="1" applyBorder="1" applyProtection="1"/>
    <xf numFmtId="0" fontId="24" fillId="0" borderId="26" xfId="0" applyFont="1" applyFill="1" applyBorder="1" applyAlignment="1" applyProtection="1">
      <alignment horizontal="center" vertical="center"/>
    </xf>
    <xf numFmtId="167" fontId="24" fillId="0" borderId="31" xfId="7" applyNumberFormat="1" applyFont="1" applyFill="1" applyBorder="1" applyAlignment="1" applyProtection="1">
      <alignment horizontal="left" vertical="center"/>
    </xf>
    <xf numFmtId="0" fontId="24" fillId="0" borderId="4" xfId="7" applyFont="1" applyFill="1" applyBorder="1" applyAlignment="1" applyProtection="1">
      <alignment horizontal="left" vertical="center"/>
    </xf>
    <xf numFmtId="167" fontId="24" fillId="0" borderId="32" xfId="7" applyNumberFormat="1" applyFont="1" applyFill="1" applyBorder="1" applyAlignment="1" applyProtection="1">
      <alignment horizontal="left" vertical="center"/>
    </xf>
    <xf numFmtId="0" fontId="24" fillId="0" borderId="25" xfId="7" applyFont="1" applyFill="1" applyBorder="1" applyAlignment="1" applyProtection="1">
      <alignment horizontal="center" vertical="center"/>
    </xf>
    <xf numFmtId="0" fontId="27" fillId="0" borderId="27" xfId="7" applyFont="1" applyFill="1" applyBorder="1" applyAlignment="1" applyProtection="1">
      <alignment horizontal="left" vertical="center"/>
    </xf>
    <xf numFmtId="167" fontId="27" fillId="0" borderId="31" xfId="5" applyNumberFormat="1" applyFont="1" applyFill="1" applyBorder="1" applyAlignment="1" applyProtection="1">
      <alignment horizontal="right" vertical="center"/>
    </xf>
    <xf numFmtId="3" fontId="27" fillId="0" borderId="29" xfId="7" applyNumberFormat="1" applyFont="1" applyFill="1" applyBorder="1" applyAlignment="1" applyProtection="1">
      <alignment horizontal="right" vertical="center"/>
    </xf>
    <xf numFmtId="3" fontId="27" fillId="0" borderId="26" xfId="7" applyNumberFormat="1" applyFont="1" applyFill="1" applyBorder="1" applyAlignment="1" applyProtection="1">
      <alignment horizontal="right" vertical="center"/>
    </xf>
    <xf numFmtId="3" fontId="27" fillId="0" borderId="30" xfId="7" applyNumberFormat="1" applyFont="1" applyFill="1" applyBorder="1" applyAlignment="1" applyProtection="1">
      <alignment horizontal="right" vertical="center"/>
    </xf>
    <xf numFmtId="3" fontId="27" fillId="0" borderId="31" xfId="7" applyNumberFormat="1" applyFont="1" applyFill="1" applyBorder="1" applyAlignment="1" applyProtection="1">
      <alignment horizontal="right" vertical="center"/>
    </xf>
    <xf numFmtId="0" fontId="27" fillId="0" borderId="4" xfId="7" applyFont="1" applyFill="1" applyBorder="1" applyAlignment="1" applyProtection="1">
      <alignment horizontal="left" vertical="center"/>
    </xf>
    <xf numFmtId="167" fontId="27" fillId="0" borderId="32" xfId="5" applyNumberFormat="1" applyFont="1" applyFill="1" applyBorder="1" applyAlignment="1" applyProtection="1">
      <alignment horizontal="right"/>
    </xf>
    <xf numFmtId="3" fontId="27" fillId="0" borderId="37" xfId="0" applyNumberFormat="1" applyFont="1" applyFill="1" applyBorder="1" applyAlignment="1" applyProtection="1">
      <alignment horizontal="right"/>
    </xf>
    <xf numFmtId="3" fontId="27" fillId="0" borderId="0" xfId="0" applyNumberFormat="1" applyFont="1" applyFill="1" applyBorder="1" applyAlignment="1" applyProtection="1">
      <alignment horizontal="right"/>
    </xf>
    <xf numFmtId="3" fontId="27" fillId="0" borderId="38" xfId="0" applyNumberFormat="1" applyFont="1" applyFill="1" applyBorder="1" applyAlignment="1" applyProtection="1">
      <alignment horizontal="right"/>
    </xf>
    <xf numFmtId="3" fontId="27" fillId="0" borderId="35" xfId="0" applyNumberFormat="1" applyFont="1" applyFill="1" applyBorder="1" applyAlignment="1" applyProtection="1">
      <alignment horizontal="right"/>
    </xf>
    <xf numFmtId="3" fontId="27" fillId="0" borderId="31" xfId="0" applyNumberFormat="1" applyFont="1" applyFill="1" applyBorder="1" applyAlignment="1" applyProtection="1">
      <alignment horizontal="right" vertical="center"/>
    </xf>
    <xf numFmtId="0" fontId="27" fillId="0" borderId="4" xfId="7" applyFont="1" applyFill="1" applyBorder="1" applyAlignment="1" applyProtection="1">
      <alignment horizontal="left" vertical="center" wrapText="1"/>
    </xf>
    <xf numFmtId="0" fontId="27" fillId="0" borderId="27" xfId="7" applyFont="1" applyFill="1" applyBorder="1" applyAlignment="1" applyProtection="1">
      <alignment horizontal="left" vertical="center" wrapText="1"/>
    </xf>
    <xf numFmtId="0" fontId="27" fillId="0" borderId="32" xfId="7" applyFont="1" applyFill="1" applyBorder="1" applyAlignment="1" applyProtection="1">
      <alignment horizontal="left" vertical="center"/>
    </xf>
    <xf numFmtId="0" fontId="24" fillId="0" borderId="31" xfId="7" applyFont="1" applyFill="1" applyBorder="1" applyAlignment="1" applyProtection="1">
      <alignment horizontal="left" vertical="center"/>
    </xf>
    <xf numFmtId="0" fontId="24" fillId="0" borderId="29" xfId="7" applyFont="1" applyFill="1" applyBorder="1" applyAlignment="1" applyProtection="1">
      <alignment horizontal="left" vertical="center"/>
    </xf>
    <xf numFmtId="0" fontId="24" fillId="0" borderId="26" xfId="7" applyFont="1" applyFill="1" applyBorder="1" applyAlignment="1" applyProtection="1">
      <alignment horizontal="left" vertical="center"/>
    </xf>
    <xf numFmtId="0" fontId="24" fillId="0" borderId="30" xfId="7" applyFont="1" applyFill="1" applyBorder="1" applyAlignment="1" applyProtection="1">
      <alignment horizontal="left" vertical="center"/>
    </xf>
    <xf numFmtId="0" fontId="24" fillId="0" borderId="31" xfId="7" applyFont="1" applyFill="1" applyBorder="1" applyAlignment="1" applyProtection="1">
      <alignment horizontal="right" vertical="center"/>
    </xf>
    <xf numFmtId="0" fontId="24" fillId="0" borderId="32" xfId="7" applyFont="1" applyFill="1" applyBorder="1" applyAlignment="1" applyProtection="1">
      <alignment horizontal="left" vertical="center"/>
    </xf>
    <xf numFmtId="0" fontId="24" fillId="0" borderId="33" xfId="7" applyFont="1" applyFill="1" applyBorder="1" applyAlignment="1" applyProtection="1">
      <alignment horizontal="left" vertical="center"/>
    </xf>
    <xf numFmtId="0" fontId="24" fillId="0" borderId="1" xfId="7" applyFont="1" applyFill="1" applyBorder="1" applyAlignment="1" applyProtection="1">
      <alignment horizontal="left" vertical="center"/>
    </xf>
    <xf numFmtId="0" fontId="24" fillId="0" borderId="31" xfId="7" applyFont="1" applyFill="1" applyBorder="1" applyAlignment="1" applyProtection="1">
      <alignment horizontal="left" vertical="center" wrapText="1"/>
    </xf>
    <xf numFmtId="0" fontId="24" fillId="0" borderId="29" xfId="7" applyFont="1" applyFill="1" applyBorder="1" applyAlignment="1" applyProtection="1">
      <alignment horizontal="left" vertical="center" wrapText="1"/>
    </xf>
    <xf numFmtId="0" fontId="24" fillId="0" borderId="26" xfId="7" applyFont="1" applyFill="1" applyBorder="1" applyAlignment="1" applyProtection="1">
      <alignment horizontal="left" vertical="center" wrapText="1"/>
    </xf>
    <xf numFmtId="0" fontId="24" fillId="0" borderId="30" xfId="7" applyFont="1" applyFill="1" applyBorder="1" applyAlignment="1" applyProtection="1">
      <alignment horizontal="left" vertical="center" wrapText="1"/>
    </xf>
    <xf numFmtId="0" fontId="24" fillId="0" borderId="34" xfId="7" applyFont="1" applyFill="1" applyBorder="1" applyAlignment="1" applyProtection="1">
      <alignment horizontal="left" vertical="center"/>
    </xf>
    <xf numFmtId="3" fontId="27" fillId="0" borderId="43" xfId="7" applyNumberFormat="1" applyFont="1" applyFill="1" applyBorder="1" applyAlignment="1" applyProtection="1">
      <alignment horizontal="right" vertical="center"/>
    </xf>
    <xf numFmtId="3" fontId="27" fillId="0" borderId="44" xfId="7" applyNumberFormat="1" applyFont="1" applyFill="1" applyBorder="1" applyAlignment="1" applyProtection="1">
      <alignment horizontal="right" vertical="center"/>
    </xf>
    <xf numFmtId="3" fontId="27" fillId="0" borderId="45" xfId="7" applyNumberFormat="1" applyFont="1" applyFill="1" applyBorder="1" applyAlignment="1" applyProtection="1">
      <alignment horizontal="right" vertical="center"/>
    </xf>
    <xf numFmtId="3" fontId="27" fillId="0" borderId="42" xfId="7" applyNumberFormat="1" applyFont="1" applyFill="1" applyBorder="1" applyAlignment="1" applyProtection="1">
      <alignment horizontal="right" vertical="center"/>
    </xf>
    <xf numFmtId="3" fontId="27" fillId="0" borderId="46" xfId="0" applyNumberFormat="1" applyFont="1" applyFill="1" applyBorder="1" applyAlignment="1" applyProtection="1">
      <alignment horizontal="right"/>
    </xf>
    <xf numFmtId="3" fontId="27" fillId="0" borderId="47" xfId="0" applyNumberFormat="1" applyFont="1" applyFill="1" applyBorder="1" applyAlignment="1" applyProtection="1">
      <alignment horizontal="right"/>
    </xf>
    <xf numFmtId="3" fontId="27" fillId="0" borderId="48" xfId="0" applyNumberFormat="1" applyFont="1" applyFill="1" applyBorder="1" applyAlignment="1" applyProtection="1">
      <alignment horizontal="right"/>
    </xf>
    <xf numFmtId="0" fontId="23" fillId="0" borderId="26" xfId="7" applyFont="1" applyFill="1" applyBorder="1" applyAlignment="1" applyProtection="1">
      <alignment vertical="top"/>
    </xf>
    <xf numFmtId="3" fontId="23" fillId="0" borderId="20" xfId="0" applyNumberFormat="1" applyFont="1" applyFill="1" applyBorder="1" applyAlignment="1" applyProtection="1">
      <alignment horizontal="right" vertical="center"/>
    </xf>
    <xf numFmtId="3" fontId="23" fillId="0" borderId="14" xfId="0" applyNumberFormat="1" applyFont="1" applyFill="1" applyBorder="1" applyAlignment="1" applyProtection="1">
      <alignment horizontal="right" vertical="center"/>
    </xf>
    <xf numFmtId="3" fontId="23" fillId="0" borderId="15" xfId="0" applyNumberFormat="1" applyFont="1" applyFill="1" applyBorder="1" applyAlignment="1" applyProtection="1">
      <alignment horizontal="right" vertical="center"/>
    </xf>
    <xf numFmtId="3" fontId="23" fillId="0" borderId="19" xfId="0" applyNumberFormat="1" applyFont="1" applyFill="1" applyBorder="1" applyAlignment="1" applyProtection="1">
      <alignment horizontal="right" vertical="center"/>
    </xf>
    <xf numFmtId="0" fontId="23" fillId="0" borderId="33" xfId="7" applyFont="1" applyFill="1" applyBorder="1" applyAlignment="1" applyProtection="1">
      <alignment horizontal="left" vertical="center"/>
    </xf>
    <xf numFmtId="0" fontId="23" fillId="0" borderId="1" xfId="7" applyFont="1" applyFill="1" applyBorder="1" applyAlignment="1" applyProtection="1">
      <alignment vertical="top"/>
    </xf>
    <xf numFmtId="0" fontId="23" fillId="0" borderId="4" xfId="7" applyFont="1" applyFill="1" applyBorder="1" applyAlignment="1" applyProtection="1">
      <alignment vertical="center"/>
    </xf>
    <xf numFmtId="3" fontId="23" fillId="0" borderId="17" xfId="0" applyNumberFormat="1" applyFont="1" applyFill="1" applyBorder="1" applyAlignment="1" applyProtection="1">
      <alignment horizontal="right" vertical="center"/>
    </xf>
    <xf numFmtId="3" fontId="23" fillId="0" borderId="49" xfId="0" applyNumberFormat="1" applyFont="1" applyFill="1" applyBorder="1" applyAlignment="1" applyProtection="1">
      <alignment horizontal="right" vertical="center"/>
    </xf>
    <xf numFmtId="3" fontId="23" fillId="0" borderId="13" xfId="0" applyNumberFormat="1" applyFont="1" applyFill="1" applyBorder="1" applyAlignment="1" applyProtection="1">
      <alignment horizontal="right" vertical="center"/>
    </xf>
    <xf numFmtId="3" fontId="23" fillId="0" borderId="50" xfId="0" applyNumberFormat="1" applyFont="1" applyFill="1" applyBorder="1" applyAlignment="1" applyProtection="1">
      <alignment horizontal="right" vertical="center"/>
    </xf>
    <xf numFmtId="3" fontId="23" fillId="0" borderId="24" xfId="0" applyNumberFormat="1" applyFont="1" applyFill="1" applyBorder="1" applyAlignment="1" applyProtection="1">
      <alignment horizontal="right" vertical="center"/>
    </xf>
    <xf numFmtId="3" fontId="24" fillId="0" borderId="25" xfId="0" applyNumberFormat="1" applyFont="1" applyFill="1" applyBorder="1" applyAlignment="1" applyProtection="1">
      <alignment horizontal="right" vertical="center"/>
    </xf>
    <xf numFmtId="3" fontId="24" fillId="0" borderId="36" xfId="0" applyNumberFormat="1" applyFont="1" applyFill="1" applyBorder="1" applyAlignment="1" applyProtection="1">
      <alignment horizontal="right" vertical="center"/>
    </xf>
    <xf numFmtId="3" fontId="24" fillId="0" borderId="37" xfId="0" applyNumberFormat="1" applyFont="1" applyFill="1" applyBorder="1" applyAlignment="1" applyProtection="1">
      <alignment horizontal="right" vertical="center"/>
    </xf>
    <xf numFmtId="3" fontId="24" fillId="0" borderId="0" xfId="0" applyNumberFormat="1" applyFont="1" applyFill="1" applyBorder="1" applyAlignment="1" applyProtection="1">
      <alignment horizontal="right" vertical="center"/>
    </xf>
    <xf numFmtId="3" fontId="24" fillId="0" borderId="38" xfId="0" applyNumberFormat="1" applyFont="1" applyFill="1" applyBorder="1" applyAlignment="1" applyProtection="1">
      <alignment horizontal="right" vertical="center"/>
    </xf>
    <xf numFmtId="3" fontId="24" fillId="0" borderId="35" xfId="0" applyNumberFormat="1" applyFont="1" applyFill="1" applyBorder="1" applyAlignment="1" applyProtection="1">
      <alignment horizontal="right" vertical="center"/>
    </xf>
    <xf numFmtId="3" fontId="23" fillId="0" borderId="42" xfId="0" applyNumberFormat="1" applyFont="1" applyFill="1" applyBorder="1" applyAlignment="1" applyProtection="1">
      <alignment horizontal="right" vertical="center"/>
    </xf>
    <xf numFmtId="3" fontId="23" fillId="0" borderId="51" xfId="0" applyNumberFormat="1" applyFont="1" applyFill="1" applyBorder="1" applyAlignment="1" applyProtection="1">
      <alignment horizontal="right" vertical="center"/>
    </xf>
    <xf numFmtId="3" fontId="23" fillId="0" borderId="44" xfId="0" applyNumberFormat="1" applyFont="1" applyFill="1" applyBorder="1" applyAlignment="1" applyProtection="1">
      <alignment horizontal="right" vertical="center"/>
    </xf>
    <xf numFmtId="3" fontId="23" fillId="0" borderId="45" xfId="0" applyNumberFormat="1" applyFont="1" applyFill="1" applyBorder="1" applyAlignment="1" applyProtection="1">
      <alignment horizontal="right" vertical="center"/>
    </xf>
    <xf numFmtId="3" fontId="23" fillId="0" borderId="54" xfId="0" applyNumberFormat="1" applyFont="1" applyFill="1" applyBorder="1" applyAlignment="1" applyProtection="1">
      <alignment horizontal="right" vertical="center"/>
    </xf>
    <xf numFmtId="3" fontId="23" fillId="0" borderId="55" xfId="0" applyNumberFormat="1" applyFont="1" applyFill="1" applyBorder="1" applyAlignment="1" applyProtection="1">
      <alignment horizontal="right" vertical="center"/>
    </xf>
    <xf numFmtId="3" fontId="23" fillId="0" borderId="10" xfId="0" applyNumberFormat="1" applyFont="1" applyFill="1" applyBorder="1" applyAlignment="1" applyProtection="1">
      <alignment horizontal="right" vertical="center"/>
    </xf>
    <xf numFmtId="3" fontId="23" fillId="0" borderId="56" xfId="0" applyNumberFormat="1" applyFont="1" applyFill="1" applyBorder="1" applyAlignment="1" applyProtection="1">
      <alignment horizontal="right" vertical="center"/>
    </xf>
    <xf numFmtId="3" fontId="23" fillId="0" borderId="57" xfId="0" applyNumberFormat="1" applyFont="1" applyFill="1" applyBorder="1" applyAlignment="1" applyProtection="1">
      <alignment horizontal="right" vertical="center"/>
    </xf>
    <xf numFmtId="0" fontId="23" fillId="0" borderId="14" xfId="7" applyFont="1" applyFill="1" applyBorder="1" applyAlignment="1" applyProtection="1">
      <alignment vertical="center"/>
    </xf>
    <xf numFmtId="0" fontId="23" fillId="0" borderId="16" xfId="7" applyFont="1" applyFill="1" applyBorder="1" applyAlignment="1" applyProtection="1">
      <alignment vertical="top"/>
    </xf>
    <xf numFmtId="0" fontId="23" fillId="0" borderId="18" xfId="7" applyFont="1" applyFill="1" applyBorder="1" applyAlignment="1" applyProtection="1">
      <alignment vertical="center"/>
    </xf>
    <xf numFmtId="3" fontId="24" fillId="0" borderId="15" xfId="0" applyNumberFormat="1" applyFont="1" applyFill="1" applyBorder="1" applyAlignment="1" applyProtection="1">
      <alignment vertical="center"/>
    </xf>
    <xf numFmtId="0" fontId="23" fillId="0" borderId="25" xfId="7" applyFont="1" applyFill="1" applyBorder="1" applyAlignment="1" applyProtection="1">
      <alignment vertical="center"/>
    </xf>
    <xf numFmtId="0" fontId="23" fillId="0" borderId="27" xfId="7" applyFont="1" applyFill="1" applyBorder="1" applyAlignment="1" applyProtection="1">
      <alignment vertical="top"/>
    </xf>
    <xf numFmtId="49" fontId="24" fillId="0" borderId="25" xfId="7" applyNumberFormat="1" applyFont="1" applyFill="1" applyBorder="1" applyAlignment="1" applyProtection="1">
      <alignment vertical="center"/>
    </xf>
    <xf numFmtId="0" fontId="24" fillId="0" borderId="27" xfId="7" applyFont="1" applyFill="1" applyBorder="1" applyAlignment="1" applyProtection="1">
      <alignment vertical="top"/>
    </xf>
    <xf numFmtId="0" fontId="24" fillId="0" borderId="25" xfId="7" applyFont="1" applyFill="1" applyBorder="1" applyAlignment="1" applyProtection="1">
      <alignment vertical="center"/>
    </xf>
    <xf numFmtId="0" fontId="23" fillId="0" borderId="51" xfId="7" applyFont="1" applyFill="1" applyBorder="1" applyAlignment="1" applyProtection="1">
      <alignment horizontal="left" vertical="center"/>
    </xf>
    <xf numFmtId="0" fontId="23" fillId="0" borderId="52" xfId="7" applyFont="1" applyFill="1" applyBorder="1" applyAlignment="1" applyProtection="1">
      <alignment vertical="top"/>
    </xf>
    <xf numFmtId="0" fontId="23" fillId="0" borderId="51" xfId="7" applyFont="1" applyFill="1" applyBorder="1" applyAlignment="1" applyProtection="1">
      <alignment vertical="center"/>
    </xf>
    <xf numFmtId="0" fontId="24" fillId="0" borderId="27" xfId="7" applyFont="1" applyFill="1" applyBorder="1" applyAlignment="1" applyProtection="1">
      <alignment horizontal="left" vertical="center" wrapText="1" shrinkToFit="1"/>
    </xf>
    <xf numFmtId="166" fontId="20" fillId="0" borderId="58" xfId="0" applyNumberFormat="1" applyFont="1" applyFill="1" applyBorder="1" applyAlignment="1" applyProtection="1">
      <alignment horizontal="left" vertical="center"/>
    </xf>
    <xf numFmtId="166" fontId="28" fillId="8" borderId="60" xfId="7" applyNumberFormat="1" applyFont="1" applyFill="1" applyBorder="1" applyAlignment="1" applyProtection="1">
      <alignment horizontal="center" vertical="center" wrapText="1"/>
    </xf>
    <xf numFmtId="166" fontId="21" fillId="9" borderId="60" xfId="7" applyNumberFormat="1" applyFont="1" applyFill="1" applyBorder="1" applyAlignment="1" applyProtection="1">
      <alignment horizontal="center" vertical="center" wrapText="1"/>
    </xf>
    <xf numFmtId="166" fontId="20" fillId="0" borderId="63" xfId="0" applyNumberFormat="1" applyFont="1" applyFill="1" applyBorder="1" applyProtection="1"/>
    <xf numFmtId="38" fontId="21" fillId="0" borderId="64" xfId="0" applyNumberFormat="1" applyFont="1" applyFill="1" applyBorder="1" applyAlignment="1" applyProtection="1">
      <alignment horizontal="left" vertical="center"/>
    </xf>
    <xf numFmtId="166" fontId="21" fillId="0" borderId="66" xfId="0" applyNumberFormat="1" applyFont="1" applyFill="1" applyBorder="1" applyAlignment="1" applyProtection="1">
      <alignment horizontal="center" vertical="center" wrapText="1"/>
    </xf>
    <xf numFmtId="166" fontId="21" fillId="8" borderId="66" xfId="0" applyNumberFormat="1" applyFont="1" applyFill="1" applyBorder="1" applyAlignment="1" applyProtection="1">
      <alignment horizontal="center" vertical="center" wrapText="1"/>
    </xf>
    <xf numFmtId="166" fontId="21" fillId="9" borderId="66" xfId="0" applyNumberFormat="1" applyFont="1" applyFill="1" applyBorder="1" applyAlignment="1" applyProtection="1">
      <alignment horizontal="center" vertical="center" wrapText="1"/>
    </xf>
    <xf numFmtId="166" fontId="20" fillId="0" borderId="67" xfId="0" applyNumberFormat="1" applyFont="1" applyFill="1" applyBorder="1" applyAlignment="1" applyProtection="1">
      <alignment horizontal="center"/>
    </xf>
    <xf numFmtId="0" fontId="20" fillId="0" borderId="68" xfId="0" applyFont="1" applyBorder="1" applyAlignment="1">
      <alignment horizontal="left" vertical="center" wrapText="1"/>
    </xf>
    <xf numFmtId="166" fontId="21" fillId="0" borderId="69" xfId="0" applyNumberFormat="1" applyFont="1" applyFill="1" applyBorder="1" applyAlignment="1" applyProtection="1">
      <alignment vertical="center"/>
    </xf>
    <xf numFmtId="166" fontId="20" fillId="0" borderId="69" xfId="0" applyNumberFormat="1" applyFont="1" applyFill="1" applyBorder="1" applyAlignment="1" applyProtection="1">
      <alignment vertical="center"/>
    </xf>
    <xf numFmtId="166" fontId="20" fillId="0" borderId="70" xfId="0" applyNumberFormat="1" applyFont="1" applyFill="1" applyBorder="1" applyAlignment="1" applyProtection="1">
      <alignment horizontal="right" vertical="center" wrapText="1"/>
      <protection locked="0"/>
    </xf>
    <xf numFmtId="166" fontId="20" fillId="8" borderId="70" xfId="0" applyNumberFormat="1" applyFont="1" applyFill="1" applyBorder="1" applyAlignment="1" applyProtection="1">
      <alignment horizontal="right" vertical="center" wrapText="1"/>
      <protection locked="0"/>
    </xf>
    <xf numFmtId="166" fontId="20" fillId="9" borderId="70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68" xfId="0" applyNumberFormat="1" applyFont="1" applyFill="1" applyBorder="1" applyProtection="1">
      <protection locked="0"/>
    </xf>
    <xf numFmtId="0" fontId="20" fillId="0" borderId="71" xfId="0" applyFont="1" applyBorder="1" applyAlignment="1">
      <alignment horizontal="left" vertical="center" wrapText="1"/>
    </xf>
    <xf numFmtId="166" fontId="21" fillId="0" borderId="72" xfId="0" applyNumberFormat="1" applyFont="1" applyFill="1" applyBorder="1" applyAlignment="1" applyProtection="1">
      <alignment vertical="center"/>
    </xf>
    <xf numFmtId="166" fontId="20" fillId="0" borderId="72" xfId="0" applyNumberFormat="1" applyFont="1" applyFill="1" applyBorder="1" applyAlignment="1" applyProtection="1">
      <alignment vertical="center"/>
    </xf>
    <xf numFmtId="166" fontId="20" fillId="0" borderId="66" xfId="0" applyNumberFormat="1" applyFont="1" applyFill="1" applyBorder="1" applyAlignment="1" applyProtection="1">
      <alignment horizontal="right" vertical="center" wrapText="1"/>
      <protection locked="0"/>
    </xf>
    <xf numFmtId="166" fontId="20" fillId="0" borderId="71" xfId="0" applyNumberFormat="1" applyFont="1" applyFill="1" applyBorder="1" applyProtection="1">
      <protection locked="0"/>
    </xf>
    <xf numFmtId="0" fontId="20" fillId="10" borderId="71" xfId="0" applyFont="1" applyFill="1" applyBorder="1" applyAlignment="1">
      <alignment horizontal="left" vertical="center" wrapText="1"/>
    </xf>
    <xf numFmtId="166" fontId="21" fillId="10" borderId="72" xfId="0" applyNumberFormat="1" applyFont="1" applyFill="1" applyBorder="1" applyAlignment="1" applyProtection="1">
      <alignment vertical="center"/>
    </xf>
    <xf numFmtId="166" fontId="20" fillId="10" borderId="66" xfId="0" applyNumberFormat="1" applyFont="1" applyFill="1" applyBorder="1" applyAlignment="1" applyProtection="1">
      <alignment horizontal="right" vertical="center" wrapText="1"/>
      <protection locked="0"/>
    </xf>
    <xf numFmtId="166" fontId="20" fillId="10" borderId="71" xfId="0" applyNumberFormat="1" applyFont="1" applyFill="1" applyBorder="1" applyProtection="1">
      <protection locked="0"/>
    </xf>
    <xf numFmtId="0" fontId="29" fillId="0" borderId="71" xfId="0" applyFont="1" applyBorder="1" applyAlignment="1">
      <alignment horizontal="right" vertical="center" wrapText="1"/>
    </xf>
    <xf numFmtId="166" fontId="30" fillId="0" borderId="72" xfId="0" applyNumberFormat="1" applyFont="1" applyFill="1" applyBorder="1" applyAlignment="1" applyProtection="1">
      <alignment vertical="center"/>
    </xf>
    <xf numFmtId="166" fontId="29" fillId="0" borderId="72" xfId="0" applyNumberFormat="1" applyFont="1" applyFill="1" applyBorder="1" applyAlignment="1" applyProtection="1">
      <alignment vertical="center"/>
    </xf>
    <xf numFmtId="166" fontId="29" fillId="0" borderId="66" xfId="0" applyNumberFormat="1" applyFont="1" applyFill="1" applyBorder="1" applyAlignment="1" applyProtection="1">
      <alignment horizontal="right" vertical="center" wrapText="1"/>
      <protection locked="0"/>
    </xf>
    <xf numFmtId="166" fontId="29" fillId="0" borderId="71" xfId="0" applyNumberFormat="1" applyFont="1" applyFill="1" applyBorder="1" applyProtection="1">
      <protection locked="0"/>
    </xf>
    <xf numFmtId="166" fontId="29" fillId="0" borderId="71" xfId="0" applyNumberFormat="1" applyFont="1" applyFill="1" applyBorder="1" applyAlignment="1" applyProtection="1">
      <alignment vertical="center"/>
      <protection locked="0"/>
    </xf>
    <xf numFmtId="166" fontId="29" fillId="0" borderId="72" xfId="0" applyNumberFormat="1" applyFont="1" applyFill="1" applyBorder="1" applyAlignment="1" applyProtection="1">
      <alignment vertical="center"/>
      <protection locked="0"/>
    </xf>
    <xf numFmtId="166" fontId="20" fillId="0" borderId="66" xfId="0" applyNumberFormat="1" applyFont="1" applyFill="1" applyBorder="1" applyAlignment="1" applyProtection="1">
      <alignment horizontal="right" vertical="center" wrapText="1"/>
    </xf>
    <xf numFmtId="0" fontId="21" fillId="10" borderId="71" xfId="0" applyFont="1" applyFill="1" applyBorder="1" applyAlignment="1">
      <alignment horizontal="left" vertical="center" wrapText="1"/>
    </xf>
    <xf numFmtId="166" fontId="21" fillId="10" borderId="69" xfId="0" applyNumberFormat="1" applyFont="1" applyFill="1" applyBorder="1" applyAlignment="1" applyProtection="1">
      <alignment horizontal="right" vertical="center"/>
    </xf>
    <xf numFmtId="166" fontId="21" fillId="10" borderId="66" xfId="0" applyNumberFormat="1" applyFont="1" applyFill="1" applyBorder="1" applyAlignment="1" applyProtection="1">
      <alignment horizontal="right" vertical="center" wrapText="1"/>
    </xf>
    <xf numFmtId="166" fontId="21" fillId="10" borderId="68" xfId="0" applyNumberFormat="1" applyFont="1" applyFill="1" applyBorder="1" applyAlignment="1" applyProtection="1">
      <alignment horizontal="right"/>
    </xf>
    <xf numFmtId="0" fontId="21" fillId="0" borderId="71" xfId="0" applyFont="1" applyBorder="1" applyAlignment="1">
      <alignment horizontal="left" vertical="center" wrapText="1"/>
    </xf>
    <xf numFmtId="166" fontId="21" fillId="0" borderId="69" xfId="0" applyNumberFormat="1" applyFont="1" applyFill="1" applyBorder="1" applyAlignment="1" applyProtection="1">
      <alignment horizontal="right" vertical="center"/>
    </xf>
    <xf numFmtId="166" fontId="21" fillId="0" borderId="66" xfId="0" applyNumberFormat="1" applyFont="1" applyFill="1" applyBorder="1" applyAlignment="1" applyProtection="1">
      <alignment horizontal="right" vertical="center" wrapText="1"/>
    </xf>
    <xf numFmtId="166" fontId="21" fillId="0" borderId="70" xfId="0" applyNumberFormat="1" applyFont="1" applyFill="1" applyBorder="1" applyAlignment="1" applyProtection="1">
      <alignment horizontal="right" vertical="center" wrapText="1"/>
    </xf>
    <xf numFmtId="166" fontId="21" fillId="0" borderId="70" xfId="0" applyNumberFormat="1" applyFont="1" applyFill="1" applyBorder="1" applyAlignment="1" applyProtection="1">
      <alignment horizontal="right" vertical="center"/>
      <protection locked="0"/>
    </xf>
    <xf numFmtId="166" fontId="21" fillId="0" borderId="68" xfId="0" applyNumberFormat="1" applyFont="1" applyFill="1" applyBorder="1" applyAlignment="1" applyProtection="1">
      <alignment horizontal="right"/>
      <protection locked="0"/>
    </xf>
    <xf numFmtId="166" fontId="21" fillId="10" borderId="72" xfId="0" applyNumberFormat="1" applyFont="1" applyFill="1" applyBorder="1" applyAlignment="1" applyProtection="1">
      <alignment horizontal="right" vertical="center"/>
    </xf>
    <xf numFmtId="166" fontId="21" fillId="10" borderId="71" xfId="0" applyNumberFormat="1" applyFont="1" applyFill="1" applyBorder="1" applyAlignment="1" applyProtection="1">
      <alignment horizontal="right"/>
    </xf>
    <xf numFmtId="166" fontId="30" fillId="0" borderId="69" xfId="0" applyNumberFormat="1" applyFont="1" applyFill="1" applyBorder="1" applyAlignment="1" applyProtection="1">
      <alignment vertical="center"/>
    </xf>
    <xf numFmtId="166" fontId="29" fillId="0" borderId="66" xfId="7" applyNumberFormat="1" applyFont="1" applyFill="1" applyBorder="1" applyAlignment="1" applyProtection="1">
      <alignment horizontal="right" vertical="center" wrapText="1"/>
    </xf>
    <xf numFmtId="166" fontId="29" fillId="0" borderId="70" xfId="7" applyNumberFormat="1" applyFont="1" applyFill="1" applyBorder="1" applyAlignment="1" applyProtection="1">
      <alignment horizontal="right" vertical="center" wrapText="1"/>
    </xf>
    <xf numFmtId="166" fontId="29" fillId="0" borderId="70" xfId="7" applyNumberFormat="1" applyFont="1" applyFill="1" applyBorder="1" applyAlignment="1" applyProtection="1">
      <alignment horizontal="right" vertical="center" wrapText="1"/>
      <protection locked="0"/>
    </xf>
    <xf numFmtId="166" fontId="29" fillId="0" borderId="68" xfId="0" applyNumberFormat="1" applyFont="1" applyFill="1" applyBorder="1" applyAlignment="1" applyProtection="1">
      <protection locked="0"/>
    </xf>
    <xf numFmtId="166" fontId="29" fillId="0" borderId="66" xfId="7" applyNumberFormat="1" applyFont="1" applyFill="1" applyBorder="1" applyAlignment="1" applyProtection="1">
      <alignment horizontal="right" vertical="center" wrapText="1"/>
      <protection locked="0"/>
    </xf>
    <xf numFmtId="166" fontId="29" fillId="0" borderId="71" xfId="0" applyNumberFormat="1" applyFont="1" applyFill="1" applyBorder="1" applyAlignment="1" applyProtection="1">
      <protection locked="0"/>
    </xf>
    <xf numFmtId="166" fontId="29" fillId="0" borderId="71" xfId="0" applyNumberFormat="1" applyFont="1" applyFill="1" applyBorder="1" applyAlignment="1" applyProtection="1">
      <alignment horizontal="right"/>
      <protection locked="0"/>
    </xf>
    <xf numFmtId="166" fontId="21" fillId="10" borderId="72" xfId="0" applyNumberFormat="1" applyFont="1" applyFill="1" applyBorder="1" applyAlignment="1" applyProtection="1">
      <alignment horizontal="left" vertical="center"/>
    </xf>
    <xf numFmtId="166" fontId="21" fillId="10" borderId="71" xfId="0" applyNumberFormat="1" applyFont="1" applyFill="1" applyBorder="1" applyAlignment="1" applyProtection="1">
      <alignment horizontal="left"/>
    </xf>
    <xf numFmtId="166" fontId="29" fillId="0" borderId="68" xfId="0" applyNumberFormat="1" applyFont="1" applyFill="1" applyBorder="1" applyProtection="1">
      <protection locked="0"/>
    </xf>
    <xf numFmtId="0" fontId="21" fillId="10" borderId="73" xfId="0" applyFont="1" applyFill="1" applyBorder="1" applyAlignment="1">
      <alignment horizontal="left" vertical="center" wrapText="1"/>
    </xf>
    <xf numFmtId="166" fontId="21" fillId="10" borderId="74" xfId="0" applyNumberFormat="1" applyFont="1" applyFill="1" applyBorder="1" applyAlignment="1" applyProtection="1">
      <alignment horizontal="right" vertical="center"/>
    </xf>
    <xf numFmtId="166" fontId="21" fillId="10" borderId="64" xfId="9" applyNumberFormat="1" applyFont="1" applyFill="1" applyBorder="1" applyAlignment="1" applyProtection="1">
      <alignment horizontal="right" vertical="center" wrapText="1"/>
    </xf>
    <xf numFmtId="166" fontId="21" fillId="10" borderId="73" xfId="0" applyNumberFormat="1" applyFont="1" applyFill="1" applyBorder="1" applyAlignment="1" applyProtection="1">
      <alignment horizontal="right"/>
    </xf>
    <xf numFmtId="0" fontId="21" fillId="0" borderId="68" xfId="0" applyFont="1" applyBorder="1" applyAlignment="1">
      <alignment horizontal="left" vertical="center" wrapText="1"/>
    </xf>
    <xf numFmtId="166" fontId="21" fillId="10" borderId="66" xfId="9" applyNumberFormat="1" applyFont="1" applyFill="1" applyBorder="1" applyAlignment="1" applyProtection="1">
      <alignment horizontal="right" vertical="center" wrapText="1"/>
    </xf>
    <xf numFmtId="166" fontId="29" fillId="0" borderId="68" xfId="0" applyNumberFormat="1" applyFont="1" applyFill="1" applyBorder="1" applyAlignment="1" applyProtection="1">
      <alignment horizontal="right"/>
      <protection locked="0"/>
    </xf>
    <xf numFmtId="166" fontId="30" fillId="0" borderId="75" xfId="0" applyNumberFormat="1" applyFont="1" applyFill="1" applyBorder="1" applyAlignment="1" applyProtection="1">
      <alignment vertical="center"/>
    </xf>
    <xf numFmtId="166" fontId="29" fillId="0" borderId="76" xfId="7" applyNumberFormat="1" applyFont="1" applyFill="1" applyBorder="1" applyAlignment="1" applyProtection="1">
      <alignment horizontal="right" vertical="center" wrapText="1"/>
    </xf>
    <xf numFmtId="166" fontId="29" fillId="0" borderId="76" xfId="7" applyNumberFormat="1" applyFont="1" applyFill="1" applyBorder="1" applyAlignment="1" applyProtection="1">
      <alignment horizontal="right" vertical="center" wrapText="1"/>
      <protection locked="0"/>
    </xf>
    <xf numFmtId="166" fontId="29" fillId="0" borderId="63" xfId="0" applyNumberFormat="1" applyFont="1" applyFill="1" applyBorder="1" applyProtection="1">
      <protection locked="0"/>
    </xf>
    <xf numFmtId="0" fontId="20" fillId="10" borderId="68" xfId="0" applyFont="1" applyFill="1" applyBorder="1" applyAlignment="1">
      <alignment horizontal="right" vertical="center" wrapText="1"/>
    </xf>
    <xf numFmtId="166" fontId="20" fillId="10" borderId="70" xfId="0" applyNumberFormat="1" applyFont="1" applyFill="1" applyBorder="1" applyAlignment="1" applyProtection="1">
      <alignment horizontal="right" vertical="center" wrapText="1"/>
    </xf>
    <xf numFmtId="166" fontId="20" fillId="10" borderId="68" xfId="0" applyNumberFormat="1" applyFont="1" applyFill="1" applyBorder="1" applyAlignment="1" applyProtection="1">
      <alignment horizontal="right"/>
    </xf>
    <xf numFmtId="166" fontId="29" fillId="0" borderId="66" xfId="9" applyNumberFormat="1" applyFont="1" applyFill="1" applyBorder="1" applyAlignment="1" applyProtection="1">
      <alignment horizontal="right" vertical="center" wrapText="1"/>
    </xf>
    <xf numFmtId="166" fontId="29" fillId="0" borderId="66" xfId="9" applyNumberFormat="1" applyFont="1" applyFill="1" applyBorder="1" applyAlignment="1" applyProtection="1">
      <alignment horizontal="right" vertical="center" wrapText="1"/>
      <protection locked="0"/>
    </xf>
    <xf numFmtId="166" fontId="29" fillId="10" borderId="66" xfId="9" applyNumberFormat="1" applyFont="1" applyFill="1" applyBorder="1" applyAlignment="1" applyProtection="1">
      <alignment horizontal="right" vertical="center" wrapText="1"/>
    </xf>
    <xf numFmtId="166" fontId="20" fillId="10" borderId="71" xfId="0" applyNumberFormat="1" applyFont="1" applyFill="1" applyBorder="1" applyAlignment="1" applyProtection="1">
      <alignment horizontal="right"/>
    </xf>
    <xf numFmtId="166" fontId="29" fillId="0" borderId="66" xfId="0" applyNumberFormat="1" applyFont="1" applyFill="1" applyBorder="1" applyAlignment="1" applyProtection="1">
      <alignment horizontal="right" vertical="center"/>
      <protection locked="0"/>
    </xf>
    <xf numFmtId="166" fontId="29" fillId="0" borderId="66" xfId="0" applyNumberFormat="1" applyFont="1" applyFill="1" applyBorder="1" applyAlignment="1" applyProtection="1">
      <alignment vertical="center"/>
      <protection locked="0"/>
    </xf>
    <xf numFmtId="166" fontId="30" fillId="10" borderId="66" xfId="9" applyNumberFormat="1" applyFont="1" applyFill="1" applyBorder="1" applyAlignment="1" applyProtection="1">
      <alignment horizontal="right" vertical="center" wrapText="1"/>
    </xf>
    <xf numFmtId="166" fontId="29" fillId="0" borderId="70" xfId="0" applyNumberFormat="1" applyFont="1" applyFill="1" applyBorder="1" applyAlignment="1" applyProtection="1">
      <alignment horizontal="right" vertical="center"/>
      <protection locked="0"/>
    </xf>
    <xf numFmtId="166" fontId="29" fillId="0" borderId="70" xfId="0" applyNumberFormat="1" applyFont="1" applyFill="1" applyBorder="1" applyAlignment="1" applyProtection="1">
      <alignment vertical="center"/>
      <protection locked="0"/>
    </xf>
    <xf numFmtId="166" fontId="29" fillId="0" borderId="70" xfId="9" applyNumberFormat="1" applyFont="1" applyFill="1" applyBorder="1" applyAlignment="1" applyProtection="1">
      <alignment horizontal="right" vertical="center" wrapText="1"/>
      <protection locked="0"/>
    </xf>
    <xf numFmtId="166" fontId="30" fillId="0" borderId="66" xfId="9" applyNumberFormat="1" applyFont="1" applyFill="1" applyBorder="1" applyAlignment="1" applyProtection="1">
      <alignment horizontal="right" vertical="center" wrapText="1"/>
      <protection locked="0"/>
    </xf>
    <xf numFmtId="166" fontId="30" fillId="0" borderId="70" xfId="9" applyNumberFormat="1" applyFont="1" applyFill="1" applyBorder="1" applyAlignment="1" applyProtection="1">
      <alignment horizontal="right" vertical="center" wrapText="1"/>
      <protection locked="0"/>
    </xf>
    <xf numFmtId="166" fontId="21" fillId="0" borderId="66" xfId="0" applyNumberFormat="1" applyFont="1" applyFill="1" applyBorder="1" applyAlignment="1" applyProtection="1">
      <alignment horizontal="left" vertical="center" wrapText="1"/>
    </xf>
    <xf numFmtId="166" fontId="29" fillId="0" borderId="70" xfId="9" applyNumberFormat="1" applyFont="1" applyFill="1" applyBorder="1" applyAlignment="1" applyProtection="1">
      <alignment horizontal="right" vertical="center" wrapText="1"/>
    </xf>
    <xf numFmtId="166" fontId="20" fillId="10" borderId="71" xfId="0" applyNumberFormat="1" applyFont="1" applyFill="1" applyBorder="1" applyAlignment="1" applyProtection="1">
      <alignment horizontal="left"/>
    </xf>
    <xf numFmtId="168" fontId="29" fillId="0" borderId="71" xfId="0" applyNumberFormat="1" applyFont="1" applyFill="1" applyBorder="1" applyAlignment="1" applyProtection="1">
      <alignment horizontal="right"/>
      <protection locked="0"/>
    </xf>
    <xf numFmtId="166" fontId="20" fillId="10" borderId="66" xfId="0" applyNumberFormat="1" applyFont="1" applyFill="1" applyBorder="1" applyAlignment="1" applyProtection="1">
      <alignment horizontal="right" vertical="center" wrapText="1"/>
    </xf>
    <xf numFmtId="166" fontId="20" fillId="0" borderId="66" xfId="0" applyNumberFormat="1" applyFont="1" applyFill="1" applyBorder="1" applyAlignment="1" applyProtection="1">
      <alignment horizontal="right" vertical="center"/>
      <protection locked="0"/>
    </xf>
    <xf numFmtId="169" fontId="20" fillId="10" borderId="71" xfId="0" applyNumberFormat="1" applyFont="1" applyFill="1" applyBorder="1" applyAlignment="1" applyProtection="1">
      <alignment horizontal="right"/>
    </xf>
    <xf numFmtId="168" fontId="20" fillId="10" borderId="71" xfId="0" applyNumberFormat="1" applyFont="1" applyFill="1" applyBorder="1" applyAlignment="1" applyProtection="1">
      <alignment horizontal="right"/>
    </xf>
    <xf numFmtId="166" fontId="29" fillId="0" borderId="76" xfId="9" applyNumberFormat="1" applyFont="1" applyFill="1" applyBorder="1" applyAlignment="1" applyProtection="1">
      <alignment horizontal="right" vertical="center" wrapText="1"/>
    </xf>
    <xf numFmtId="166" fontId="29" fillId="0" borderId="76" xfId="9" applyNumberFormat="1" applyFont="1" applyFill="1" applyBorder="1" applyAlignment="1" applyProtection="1">
      <alignment horizontal="right" vertical="center" wrapText="1"/>
      <protection locked="0"/>
    </xf>
    <xf numFmtId="166" fontId="29" fillId="0" borderId="76" xfId="0" applyNumberFormat="1" applyFont="1" applyFill="1" applyBorder="1" applyAlignment="1" applyProtection="1">
      <alignment horizontal="right" vertical="center"/>
      <protection locked="0"/>
    </xf>
    <xf numFmtId="166" fontId="21" fillId="10" borderId="73" xfId="0" applyNumberFormat="1" applyFont="1" applyFill="1" applyBorder="1" applyAlignment="1" applyProtection="1">
      <alignment horizontal="left" vertical="center"/>
    </xf>
    <xf numFmtId="166" fontId="30" fillId="10" borderId="64" xfId="9" applyNumberFormat="1" applyFont="1" applyFill="1" applyBorder="1" applyAlignment="1" applyProtection="1">
      <alignment horizontal="right" vertical="center" wrapText="1"/>
    </xf>
    <xf numFmtId="166" fontId="20" fillId="10" borderId="73" xfId="0" applyNumberFormat="1" applyFont="1" applyFill="1" applyBorder="1" applyAlignment="1" applyProtection="1">
      <alignment horizontal="left"/>
    </xf>
    <xf numFmtId="166" fontId="20" fillId="0" borderId="70" xfId="0" applyNumberFormat="1" applyFont="1" applyFill="1" applyBorder="1" applyAlignment="1" applyProtection="1">
      <alignment horizontal="right" vertical="center" wrapText="1"/>
    </xf>
    <xf numFmtId="166" fontId="20" fillId="0" borderId="70" xfId="0" applyNumberFormat="1" applyFont="1" applyFill="1" applyBorder="1" applyAlignment="1" applyProtection="1">
      <alignment horizontal="right" vertical="center"/>
      <protection locked="0"/>
    </xf>
    <xf numFmtId="166" fontId="20" fillId="0" borderId="68" xfId="0" applyNumberFormat="1" applyFont="1" applyFill="1" applyBorder="1" applyAlignment="1" applyProtection="1">
      <alignment horizontal="right"/>
      <protection locked="0"/>
    </xf>
    <xf numFmtId="166" fontId="30" fillId="0" borderId="72" xfId="0" applyNumberFormat="1" applyFont="1" applyFill="1" applyBorder="1" applyAlignment="1" applyProtection="1">
      <alignment horizontal="right" vertical="center"/>
    </xf>
    <xf numFmtId="166" fontId="29" fillId="0" borderId="71" xfId="0" applyNumberFormat="1" applyFont="1" applyFill="1" applyBorder="1" applyAlignment="1" applyProtection="1">
      <alignment horizontal="right" vertical="center"/>
      <protection locked="0"/>
    </xf>
    <xf numFmtId="166" fontId="21" fillId="0" borderId="72" xfId="0" applyNumberFormat="1" applyFont="1" applyFill="1" applyBorder="1" applyAlignment="1" applyProtection="1">
      <alignment horizontal="right" vertical="center"/>
    </xf>
    <xf numFmtId="166" fontId="20" fillId="0" borderId="71" xfId="0" applyNumberFormat="1" applyFont="1" applyFill="1" applyBorder="1" applyAlignment="1" applyProtection="1">
      <alignment horizontal="right"/>
      <protection locked="0"/>
    </xf>
    <xf numFmtId="166" fontId="20" fillId="0" borderId="71" xfId="0" applyNumberFormat="1" applyFont="1" applyFill="1" applyBorder="1" applyAlignment="1" applyProtection="1">
      <alignment horizontal="right"/>
    </xf>
    <xf numFmtId="166" fontId="29" fillId="10" borderId="66" xfId="9" applyNumberFormat="1" applyFont="1" applyFill="1" applyBorder="1" applyAlignment="1" applyProtection="1">
      <alignment horizontal="right" vertical="center" wrapText="1"/>
      <protection locked="0"/>
    </xf>
    <xf numFmtId="166" fontId="20" fillId="10" borderId="71" xfId="0" applyNumberFormat="1" applyFont="1" applyFill="1" applyBorder="1" applyAlignment="1" applyProtection="1">
      <alignment horizontal="right"/>
      <protection locked="0"/>
    </xf>
    <xf numFmtId="0" fontId="20" fillId="0" borderId="71" xfId="0" applyFont="1" applyFill="1" applyBorder="1" applyAlignment="1">
      <alignment horizontal="left" vertical="center" wrapText="1"/>
    </xf>
    <xf numFmtId="166" fontId="20" fillId="0" borderId="66" xfId="9" applyNumberFormat="1" applyFont="1" applyFill="1" applyBorder="1" applyAlignment="1" applyProtection="1">
      <alignment horizontal="right" vertical="center" wrapText="1"/>
    </xf>
    <xf numFmtId="166" fontId="20" fillId="0" borderId="70" xfId="9" applyNumberFormat="1" applyFont="1" applyFill="1" applyBorder="1" applyAlignment="1" applyProtection="1">
      <alignment horizontal="right" vertical="center" wrapText="1"/>
    </xf>
    <xf numFmtId="166" fontId="30" fillId="0" borderId="77" xfId="0" applyNumberFormat="1" applyFont="1" applyFill="1" applyBorder="1" applyAlignment="1" applyProtection="1">
      <alignment horizontal="right" vertical="center"/>
    </xf>
    <xf numFmtId="166" fontId="29" fillId="0" borderId="78" xfId="9" applyNumberFormat="1" applyFont="1" applyFill="1" applyBorder="1" applyAlignment="1" applyProtection="1">
      <alignment horizontal="right" vertical="center" wrapText="1"/>
    </xf>
    <xf numFmtId="166" fontId="29" fillId="0" borderId="78" xfId="9" applyNumberFormat="1" applyFont="1" applyFill="1" applyBorder="1" applyAlignment="1" applyProtection="1">
      <alignment horizontal="right" vertical="center" wrapText="1"/>
      <protection locked="0"/>
    </xf>
    <xf numFmtId="166" fontId="21" fillId="0" borderId="66" xfId="0" applyNumberFormat="1" applyFont="1" applyFill="1" applyBorder="1" applyAlignment="1" applyProtection="1">
      <alignment horizontal="right" vertical="center"/>
      <protection locked="0"/>
    </xf>
    <xf numFmtId="166" fontId="21" fillId="0" borderId="78" xfId="0" applyNumberFormat="1" applyFont="1" applyFill="1" applyBorder="1" applyAlignment="1" applyProtection="1">
      <alignment horizontal="right" vertical="center"/>
      <protection locked="0"/>
    </xf>
    <xf numFmtId="166" fontId="29" fillId="0" borderId="79" xfId="0" applyNumberFormat="1" applyFont="1" applyFill="1" applyBorder="1" applyAlignment="1" applyProtection="1">
      <alignment horizontal="right"/>
      <protection locked="0"/>
    </xf>
    <xf numFmtId="166" fontId="30" fillId="10" borderId="64" xfId="9" applyNumberFormat="1" applyFont="1" applyFill="1" applyBorder="1" applyAlignment="1" applyProtection="1">
      <alignment horizontal="right" vertical="center"/>
    </xf>
    <xf numFmtId="0" fontId="21" fillId="0" borderId="68" xfId="0" applyFont="1" applyFill="1" applyBorder="1" applyAlignment="1">
      <alignment horizontal="left" vertical="center" wrapText="1"/>
    </xf>
    <xf numFmtId="166" fontId="21" fillId="0" borderId="68" xfId="0" applyNumberFormat="1" applyFont="1" applyFill="1" applyBorder="1" applyAlignment="1" applyProtection="1">
      <alignment horizontal="right"/>
    </xf>
    <xf numFmtId="166" fontId="21" fillId="0" borderId="66" xfId="0" applyNumberFormat="1" applyFont="1" applyFill="1" applyBorder="1" applyAlignment="1" applyProtection="1">
      <alignment horizontal="left" vertical="center"/>
      <protection locked="0"/>
    </xf>
    <xf numFmtId="166" fontId="21" fillId="0" borderId="66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71" xfId="0" applyNumberFormat="1" applyFont="1" applyFill="1" applyBorder="1" applyAlignment="1" applyProtection="1">
      <alignment horizontal="left"/>
      <protection locked="0"/>
    </xf>
    <xf numFmtId="166" fontId="30" fillId="0" borderId="66" xfId="0" applyNumberFormat="1" applyFont="1" applyFill="1" applyBorder="1" applyAlignment="1" applyProtection="1">
      <alignment horizontal="right" vertical="center"/>
      <protection locked="0"/>
    </xf>
    <xf numFmtId="166" fontId="30" fillId="0" borderId="66" xfId="0" applyNumberFormat="1" applyFont="1" applyFill="1" applyBorder="1" applyAlignment="1" applyProtection="1">
      <alignment horizontal="left" vertical="center"/>
      <protection locked="0"/>
    </xf>
    <xf numFmtId="166" fontId="30" fillId="0" borderId="66" xfId="0" applyNumberFormat="1" applyFont="1" applyFill="1" applyBorder="1" applyAlignment="1" applyProtection="1">
      <alignment horizontal="right" vertical="center" wrapText="1"/>
      <protection locked="0"/>
    </xf>
    <xf numFmtId="166" fontId="30" fillId="0" borderId="71" xfId="0" applyNumberFormat="1" applyFont="1" applyFill="1" applyBorder="1" applyAlignment="1" applyProtection="1">
      <alignment horizontal="left"/>
      <protection locked="0"/>
    </xf>
    <xf numFmtId="166" fontId="21" fillId="0" borderId="66" xfId="9" applyNumberFormat="1" applyFont="1" applyFill="1" applyBorder="1" applyAlignment="1" applyProtection="1">
      <alignment horizontal="right" vertical="center"/>
    </xf>
    <xf numFmtId="166" fontId="21" fillId="0" borderId="71" xfId="0" applyNumberFormat="1" applyFont="1" applyFill="1" applyBorder="1" applyAlignment="1" applyProtection="1">
      <alignment horizontal="right"/>
      <protection locked="0"/>
    </xf>
    <xf numFmtId="166" fontId="21" fillId="0" borderId="75" xfId="0" applyNumberFormat="1" applyFont="1" applyFill="1" applyBorder="1" applyAlignment="1" applyProtection="1">
      <alignment horizontal="right" vertical="center"/>
    </xf>
    <xf numFmtId="166" fontId="21" fillId="0" borderId="76" xfId="0" applyNumberFormat="1" applyFont="1" applyFill="1" applyBorder="1" applyAlignment="1" applyProtection="1">
      <alignment horizontal="right" vertical="center"/>
      <protection locked="0"/>
    </xf>
    <xf numFmtId="166" fontId="21" fillId="0" borderId="76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63" xfId="0" applyNumberFormat="1" applyFont="1" applyFill="1" applyBorder="1" applyAlignment="1" applyProtection="1">
      <alignment horizontal="right"/>
      <protection locked="0"/>
    </xf>
    <xf numFmtId="166" fontId="21" fillId="10" borderId="73" xfId="0" applyNumberFormat="1" applyFont="1" applyFill="1" applyBorder="1" applyAlignment="1" applyProtection="1">
      <alignment horizontal="right" vertical="center"/>
    </xf>
    <xf numFmtId="166" fontId="21" fillId="10" borderId="64" xfId="0" applyNumberFormat="1" applyFont="1" applyFill="1" applyBorder="1" applyAlignment="1" applyProtection="1">
      <alignment horizontal="right" vertical="center" wrapText="1"/>
    </xf>
    <xf numFmtId="166" fontId="21" fillId="0" borderId="70" xfId="0" applyNumberFormat="1" applyFont="1" applyFill="1" applyBorder="1" applyAlignment="1" applyProtection="1">
      <alignment horizontal="right" vertical="center" wrapText="1"/>
      <protection locked="0"/>
    </xf>
    <xf numFmtId="166" fontId="30" fillId="10" borderId="66" xfId="7" applyNumberFormat="1" applyFont="1" applyFill="1" applyBorder="1" applyAlignment="1" applyProtection="1">
      <alignment horizontal="right" vertical="center" wrapText="1"/>
    </xf>
    <xf numFmtId="166" fontId="20" fillId="0" borderId="66" xfId="7" applyNumberFormat="1" applyFont="1" applyFill="1" applyBorder="1" applyAlignment="1" applyProtection="1">
      <alignment horizontal="right" vertical="center" wrapText="1"/>
    </xf>
    <xf numFmtId="166" fontId="21" fillId="10" borderId="74" xfId="0" applyNumberFormat="1" applyFont="1" applyFill="1" applyBorder="1" applyAlignment="1" applyProtection="1">
      <alignment horizontal="left" vertical="center"/>
    </xf>
    <xf numFmtId="166" fontId="20" fillId="10" borderId="73" xfId="0" applyNumberFormat="1" applyFont="1" applyFill="1" applyBorder="1" applyAlignment="1" applyProtection="1">
      <alignment horizontal="left" vertical="center"/>
    </xf>
    <xf numFmtId="166" fontId="21" fillId="0" borderId="66" xfId="7" applyNumberFormat="1" applyFont="1" applyFill="1" applyBorder="1" applyAlignment="1" applyProtection="1">
      <alignment horizontal="right" vertical="center" wrapText="1"/>
    </xf>
    <xf numFmtId="166" fontId="20" fillId="0" borderId="76" xfId="0" applyNumberFormat="1" applyFont="1" applyFill="1" applyBorder="1" applyAlignment="1" applyProtection="1">
      <alignment horizontal="right" vertical="center" wrapText="1"/>
    </xf>
    <xf numFmtId="166" fontId="29" fillId="0" borderId="63" xfId="0" applyNumberFormat="1" applyFont="1" applyFill="1" applyBorder="1" applyAlignment="1" applyProtection="1">
      <alignment horizontal="right"/>
      <protection locked="0"/>
    </xf>
    <xf numFmtId="0" fontId="21" fillId="10" borderId="80" xfId="0" applyFont="1" applyFill="1" applyBorder="1" applyAlignment="1">
      <alignment horizontal="left" vertical="center" wrapText="1"/>
    </xf>
    <xf numFmtId="166" fontId="21" fillId="10" borderId="81" xfId="0" applyNumberFormat="1" applyFont="1" applyFill="1" applyBorder="1" applyAlignment="1" applyProtection="1">
      <alignment horizontal="right" vertical="center"/>
    </xf>
    <xf numFmtId="166" fontId="21" fillId="10" borderId="82" xfId="0" applyNumberFormat="1" applyFont="1" applyFill="1" applyBorder="1" applyAlignment="1" applyProtection="1">
      <alignment horizontal="right" vertical="center" wrapText="1"/>
    </xf>
    <xf numFmtId="166" fontId="21" fillId="0" borderId="83" xfId="0" applyNumberFormat="1" applyFont="1" applyFill="1" applyBorder="1" applyAlignment="1" applyProtection="1">
      <alignment horizontal="right" vertical="center"/>
    </xf>
    <xf numFmtId="166" fontId="20" fillId="0" borderId="85" xfId="0" applyNumberFormat="1" applyFont="1" applyFill="1" applyBorder="1" applyAlignment="1" applyProtection="1">
      <alignment horizontal="right" vertical="center"/>
    </xf>
    <xf numFmtId="166" fontId="29" fillId="0" borderId="66" xfId="0" applyNumberFormat="1" applyFont="1" applyFill="1" applyBorder="1" applyAlignment="1" applyProtection="1">
      <alignment horizontal="right" vertical="center" wrapText="1"/>
    </xf>
    <xf numFmtId="166" fontId="21" fillId="10" borderId="66" xfId="0" applyNumberFormat="1" applyFont="1" applyFill="1" applyBorder="1" applyAlignment="1" applyProtection="1">
      <alignment horizontal="right" vertical="center"/>
    </xf>
    <xf numFmtId="166" fontId="21" fillId="0" borderId="84" xfId="0" applyNumberFormat="1" applyFont="1" applyFill="1" applyBorder="1" applyAlignment="1" applyProtection="1">
      <alignment horizontal="right" vertical="center"/>
    </xf>
    <xf numFmtId="166" fontId="21" fillId="0" borderId="71" xfId="0" applyNumberFormat="1" applyFont="1" applyFill="1" applyBorder="1" applyAlignment="1" applyProtection="1">
      <alignment horizontal="right" vertical="center"/>
    </xf>
    <xf numFmtId="166" fontId="21" fillId="0" borderId="71" xfId="0" applyNumberFormat="1" applyFont="1" applyFill="1" applyBorder="1" applyAlignment="1" applyProtection="1">
      <alignment horizontal="right" vertical="center"/>
      <protection locked="0"/>
    </xf>
    <xf numFmtId="166" fontId="21" fillId="10" borderId="64" xfId="0" applyNumberFormat="1" applyFont="1" applyFill="1" applyBorder="1" applyAlignment="1" applyProtection="1">
      <alignment horizontal="right" vertical="center"/>
    </xf>
    <xf numFmtId="166" fontId="21" fillId="10" borderId="82" xfId="0" applyNumberFormat="1" applyFont="1" applyFill="1" applyBorder="1" applyAlignment="1" applyProtection="1">
      <alignment horizontal="right" vertical="center"/>
    </xf>
    <xf numFmtId="166" fontId="21" fillId="10" borderId="80" xfId="0" applyNumberFormat="1" applyFont="1" applyFill="1" applyBorder="1" applyAlignment="1" applyProtection="1">
      <alignment horizontal="right" vertical="center"/>
    </xf>
    <xf numFmtId="166" fontId="20" fillId="0" borderId="68" xfId="0" applyNumberFormat="1" applyFont="1" applyFill="1" applyBorder="1" applyAlignment="1" applyProtection="1">
      <alignment horizontal="left" vertical="center"/>
      <protection locked="0"/>
    </xf>
    <xf numFmtId="166" fontId="21" fillId="0" borderId="68" xfId="0" applyNumberFormat="1" applyFont="1" applyFill="1" applyBorder="1" applyAlignment="1" applyProtection="1">
      <alignment vertical="center"/>
    </xf>
    <xf numFmtId="166" fontId="20" fillId="0" borderId="68" xfId="0" applyNumberFormat="1" applyFont="1" applyFill="1" applyBorder="1" applyAlignment="1" applyProtection="1">
      <alignment horizontal="right"/>
    </xf>
    <xf numFmtId="166" fontId="20" fillId="0" borderId="69" xfId="0" applyNumberFormat="1" applyFont="1" applyFill="1" applyBorder="1" applyAlignment="1" applyProtection="1">
      <alignment horizontal="right"/>
    </xf>
    <xf numFmtId="166" fontId="20" fillId="0" borderId="69" xfId="0" applyNumberFormat="1" applyFont="1" applyFill="1" applyBorder="1" applyProtection="1">
      <protection locked="0"/>
    </xf>
    <xf numFmtId="166" fontId="20" fillId="8" borderId="68" xfId="0" applyNumberFormat="1" applyFont="1" applyFill="1" applyBorder="1" applyProtection="1">
      <protection locked="0"/>
    </xf>
    <xf numFmtId="166" fontId="20" fillId="9" borderId="68" xfId="0" applyNumberFormat="1" applyFont="1" applyFill="1" applyBorder="1" applyProtection="1">
      <protection locked="0"/>
    </xf>
    <xf numFmtId="166" fontId="20" fillId="0" borderId="71" xfId="0" applyNumberFormat="1" applyFont="1" applyFill="1" applyBorder="1" applyAlignment="1" applyProtection="1">
      <alignment horizontal="left" vertical="center"/>
      <protection locked="0"/>
    </xf>
    <xf numFmtId="166" fontId="21" fillId="0" borderId="71" xfId="0" applyNumberFormat="1" applyFont="1" applyFill="1" applyBorder="1" applyAlignment="1" applyProtection="1">
      <alignment vertical="center"/>
    </xf>
    <xf numFmtId="166" fontId="20" fillId="0" borderId="72" xfId="0" applyNumberFormat="1" applyFont="1" applyFill="1" applyBorder="1" applyAlignment="1" applyProtection="1">
      <alignment horizontal="right"/>
    </xf>
    <xf numFmtId="166" fontId="20" fillId="0" borderId="72" xfId="0" applyNumberFormat="1" applyFont="1" applyFill="1" applyBorder="1" applyProtection="1">
      <protection locked="0"/>
    </xf>
    <xf numFmtId="166" fontId="20" fillId="8" borderId="71" xfId="0" applyNumberFormat="1" applyFont="1" applyFill="1" applyBorder="1" applyProtection="1">
      <protection locked="0"/>
    </xf>
    <xf numFmtId="166" fontId="20" fillId="9" borderId="71" xfId="0" applyNumberFormat="1" applyFont="1" applyFill="1" applyBorder="1" applyProtection="1">
      <protection locked="0"/>
    </xf>
    <xf numFmtId="166" fontId="21" fillId="0" borderId="83" xfId="0" applyNumberFormat="1" applyFont="1" applyFill="1" applyBorder="1" applyAlignment="1" applyProtection="1">
      <alignment vertical="center"/>
    </xf>
    <xf numFmtId="166" fontId="20" fillId="0" borderId="83" xfId="0" applyNumberFormat="1" applyFont="1" applyFill="1" applyBorder="1" applyAlignment="1" applyProtection="1">
      <alignment horizontal="right"/>
    </xf>
    <xf numFmtId="38" fontId="20" fillId="0" borderId="58" xfId="0" applyNumberFormat="1" applyFont="1" applyFill="1" applyBorder="1" applyAlignment="1" applyProtection="1">
      <alignment horizontal="center"/>
    </xf>
    <xf numFmtId="38" fontId="21" fillId="8" borderId="60" xfId="0" applyNumberFormat="1" applyFont="1" applyFill="1" applyBorder="1" applyAlignment="1" applyProtection="1">
      <alignment horizontal="center" vertical="center" wrapText="1"/>
    </xf>
    <xf numFmtId="38" fontId="20" fillId="0" borderId="71" xfId="0" applyNumberFormat="1" applyFont="1" applyFill="1" applyBorder="1" applyAlignment="1" applyProtection="1">
      <alignment horizontal="center"/>
    </xf>
    <xf numFmtId="166" fontId="21" fillId="0" borderId="66" xfId="0" applyNumberFormat="1" applyFont="1" applyFill="1" applyBorder="1" applyAlignment="1" applyProtection="1">
      <alignment vertical="center" wrapText="1"/>
    </xf>
    <xf numFmtId="0" fontId="20" fillId="0" borderId="66" xfId="0" applyFont="1" applyBorder="1" applyAlignment="1">
      <alignment horizontal="left" vertical="center" wrapText="1"/>
    </xf>
    <xf numFmtId="38" fontId="20" fillId="0" borderId="71" xfId="0" applyNumberFormat="1" applyFont="1" applyFill="1" applyBorder="1" applyAlignment="1" applyProtection="1">
      <alignment horizontal="left" vertical="center"/>
    </xf>
    <xf numFmtId="38" fontId="20" fillId="0" borderId="71" xfId="0" applyNumberFormat="1" applyFont="1" applyFill="1" applyBorder="1" applyAlignment="1" applyProtection="1">
      <alignment vertical="center"/>
    </xf>
    <xf numFmtId="3" fontId="20" fillId="0" borderId="71" xfId="0" applyNumberFormat="1" applyFont="1" applyFill="1" applyBorder="1" applyAlignment="1" applyProtection="1">
      <alignment horizontal="right" vertical="center" wrapText="1"/>
    </xf>
    <xf numFmtId="3" fontId="20" fillId="0" borderId="72" xfId="0" applyNumberFormat="1" applyFont="1" applyFill="1" applyBorder="1" applyAlignment="1" applyProtection="1">
      <alignment horizontal="right" vertical="center" wrapText="1"/>
    </xf>
    <xf numFmtId="166" fontId="20" fillId="0" borderId="66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0" borderId="66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8" borderId="66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9" borderId="66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0" borderId="71" xfId="0" applyNumberFormat="1" applyFont="1" applyFill="1" applyBorder="1" applyAlignment="1" applyProtection="1">
      <alignment horizontal="left"/>
      <protection locked="0"/>
    </xf>
    <xf numFmtId="38" fontId="20" fillId="0" borderId="71" xfId="0" applyNumberFormat="1" applyFont="1" applyFill="1" applyBorder="1" applyAlignment="1" applyProtection="1">
      <alignment horizontal="right"/>
      <protection locked="0"/>
    </xf>
    <xf numFmtId="0" fontId="29" fillId="0" borderId="66" xfId="0" applyFont="1" applyBorder="1" applyAlignment="1">
      <alignment horizontal="right" vertical="center" wrapText="1"/>
    </xf>
    <xf numFmtId="38" fontId="29" fillId="0" borderId="71" xfId="0" applyNumberFormat="1" applyFont="1" applyFill="1" applyBorder="1" applyAlignment="1" applyProtection="1">
      <alignment horizontal="left" vertical="center"/>
    </xf>
    <xf numFmtId="38" fontId="29" fillId="0" borderId="71" xfId="0" applyNumberFormat="1" applyFont="1" applyFill="1" applyBorder="1" applyAlignment="1" applyProtection="1">
      <alignment vertical="center"/>
    </xf>
    <xf numFmtId="3" fontId="29" fillId="0" borderId="71" xfId="0" applyNumberFormat="1" applyFont="1" applyFill="1" applyBorder="1" applyAlignment="1" applyProtection="1">
      <alignment horizontal="right" vertical="center"/>
      <protection locked="0"/>
    </xf>
    <xf numFmtId="3" fontId="29" fillId="0" borderId="72" xfId="0" applyNumberFormat="1" applyFont="1" applyFill="1" applyBorder="1" applyAlignment="1" applyProtection="1">
      <alignment horizontal="right" vertical="center"/>
      <protection locked="0"/>
    </xf>
    <xf numFmtId="38" fontId="29" fillId="0" borderId="66" xfId="0" applyNumberFormat="1" applyFont="1" applyFill="1" applyBorder="1" applyAlignment="1" applyProtection="1">
      <alignment horizontal="right" vertical="center"/>
      <protection locked="0"/>
    </xf>
    <xf numFmtId="3" fontId="29" fillId="0" borderId="66" xfId="10" quotePrefix="1" applyNumberFormat="1" applyFont="1" applyFill="1" applyBorder="1" applyAlignment="1" applyProtection="1">
      <alignment horizontal="right" vertical="center" wrapText="1"/>
      <protection locked="0"/>
    </xf>
    <xf numFmtId="38" fontId="29" fillId="0" borderId="71" xfId="0" applyNumberFormat="1" applyFont="1" applyFill="1" applyBorder="1" applyAlignment="1" applyProtection="1">
      <alignment horizontal="left"/>
      <protection locked="0"/>
    </xf>
    <xf numFmtId="0" fontId="21" fillId="10" borderId="66" xfId="0" applyFont="1" applyFill="1" applyBorder="1" applyAlignment="1">
      <alignment horizontal="left" vertical="center" wrapText="1"/>
    </xf>
    <xf numFmtId="38" fontId="21" fillId="10" borderId="71" xfId="0" applyNumberFormat="1" applyFont="1" applyFill="1" applyBorder="1" applyAlignment="1" applyProtection="1">
      <alignment horizontal="left" vertical="center"/>
    </xf>
    <xf numFmtId="38" fontId="21" fillId="10" borderId="71" xfId="0" applyNumberFormat="1" applyFont="1" applyFill="1" applyBorder="1" applyAlignment="1" applyProtection="1">
      <alignment vertical="center"/>
    </xf>
    <xf numFmtId="3" fontId="30" fillId="10" borderId="71" xfId="0" applyNumberFormat="1" applyFont="1" applyFill="1" applyBorder="1" applyAlignment="1" applyProtection="1">
      <alignment horizontal="right" vertical="center" wrapText="1"/>
    </xf>
    <xf numFmtId="38" fontId="30" fillId="10" borderId="66" xfId="0" applyNumberFormat="1" applyFont="1" applyFill="1" applyBorder="1" applyAlignment="1" applyProtection="1">
      <alignment horizontal="right" vertical="center" wrapText="1"/>
    </xf>
    <xf numFmtId="38" fontId="21" fillId="10" borderId="71" xfId="0" applyNumberFormat="1" applyFont="1" applyFill="1" applyBorder="1" applyAlignment="1" applyProtection="1">
      <alignment horizontal="left" vertical="center"/>
      <protection locked="0"/>
    </xf>
    <xf numFmtId="166" fontId="20" fillId="0" borderId="66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71" xfId="0" applyNumberFormat="1" applyFont="1" applyFill="1" applyBorder="1" applyAlignment="1" applyProtection="1">
      <alignment vertical="center" wrapText="1"/>
    </xf>
    <xf numFmtId="3" fontId="21" fillId="10" borderId="71" xfId="0" applyNumberFormat="1" applyFont="1" applyFill="1" applyBorder="1" applyAlignment="1" applyProtection="1">
      <alignment horizontal="right" vertical="center" wrapText="1"/>
    </xf>
    <xf numFmtId="38" fontId="21" fillId="10" borderId="66" xfId="0" applyNumberFormat="1" applyFont="1" applyFill="1" applyBorder="1" applyAlignment="1" applyProtection="1">
      <alignment horizontal="right" vertical="center" wrapText="1"/>
    </xf>
    <xf numFmtId="3" fontId="21" fillId="8" borderId="66" xfId="10" quotePrefix="1" applyNumberFormat="1" applyFont="1" applyFill="1" applyBorder="1" applyAlignment="1" applyProtection="1">
      <alignment horizontal="right" vertical="center" wrapText="1"/>
      <protection locked="0"/>
    </xf>
    <xf numFmtId="10" fontId="21" fillId="10" borderId="71" xfId="6" applyNumberFormat="1" applyFont="1" applyFill="1" applyBorder="1" applyAlignment="1" applyProtection="1">
      <alignment horizontal="left" vertical="center"/>
      <protection locked="0"/>
    </xf>
    <xf numFmtId="3" fontId="21" fillId="10" borderId="72" xfId="0" applyNumberFormat="1" applyFont="1" applyFill="1" applyBorder="1" applyAlignment="1" applyProtection="1">
      <alignment horizontal="right" vertical="center" wrapText="1"/>
    </xf>
    <xf numFmtId="38" fontId="29" fillId="0" borderId="71" xfId="0" applyNumberFormat="1" applyFont="1" applyFill="1" applyBorder="1" applyAlignment="1" applyProtection="1">
      <alignment horizontal="right" vertical="center"/>
    </xf>
    <xf numFmtId="3" fontId="29" fillId="0" borderId="66" xfId="10" applyNumberFormat="1" applyFont="1" applyFill="1" applyBorder="1" applyAlignment="1" applyProtection="1">
      <alignment horizontal="right" vertical="center" wrapText="1"/>
      <protection locked="0"/>
    </xf>
    <xf numFmtId="38" fontId="29" fillId="0" borderId="71" xfId="0" applyNumberFormat="1" applyFont="1" applyFill="1" applyBorder="1" applyAlignment="1" applyProtection="1">
      <alignment horizontal="right"/>
      <protection locked="0"/>
    </xf>
    <xf numFmtId="3" fontId="29" fillId="0" borderId="72" xfId="0" applyNumberFormat="1" applyFont="1" applyFill="1" applyBorder="1" applyAlignment="1" applyProtection="1">
      <alignment horizontal="right" vertical="center" wrapText="1"/>
    </xf>
    <xf numFmtId="3" fontId="29" fillId="0" borderId="66" xfId="0" applyNumberFormat="1" applyFont="1" applyFill="1" applyBorder="1" applyAlignment="1" applyProtection="1">
      <alignment horizontal="right" vertical="center"/>
      <protection locked="0"/>
    </xf>
    <xf numFmtId="0" fontId="29" fillId="0" borderId="71" xfId="0" applyFont="1" applyFill="1" applyBorder="1" applyAlignment="1" applyProtection="1">
      <alignment horizontal="right" vertical="center"/>
    </xf>
    <xf numFmtId="0" fontId="29" fillId="0" borderId="71" xfId="0" applyFont="1" applyFill="1" applyBorder="1" applyAlignment="1" applyProtection="1">
      <alignment vertical="center"/>
    </xf>
    <xf numFmtId="3" fontId="29" fillId="0" borderId="71" xfId="0" applyNumberFormat="1" applyFont="1" applyFill="1" applyBorder="1" applyAlignment="1" applyProtection="1">
      <alignment horizontal="right" vertical="center" wrapText="1"/>
    </xf>
    <xf numFmtId="0" fontId="29" fillId="0" borderId="71" xfId="0" applyFont="1" applyFill="1" applyBorder="1" applyAlignment="1" applyProtection="1">
      <alignment horizontal="right"/>
      <protection locked="0"/>
    </xf>
    <xf numFmtId="38" fontId="29" fillId="0" borderId="71" xfId="0" applyNumberFormat="1" applyFont="1" applyFill="1" applyBorder="1" applyAlignment="1" applyProtection="1">
      <alignment horizontal="right" vertical="center"/>
      <protection locked="0"/>
    </xf>
    <xf numFmtId="166" fontId="29" fillId="0" borderId="66" xfId="10" applyNumberFormat="1" applyFont="1" applyFill="1" applyBorder="1" applyAlignment="1" applyProtection="1">
      <alignment horizontal="right" vertical="center" wrapText="1"/>
      <protection locked="0"/>
    </xf>
    <xf numFmtId="3" fontId="20" fillId="0" borderId="66" xfId="10" applyNumberFormat="1" applyFont="1" applyFill="1" applyBorder="1" applyAlignment="1" applyProtection="1">
      <alignment horizontal="right" vertical="center" wrapText="1"/>
      <protection locked="0"/>
    </xf>
    <xf numFmtId="38" fontId="20" fillId="0" borderId="68" xfId="0" applyNumberFormat="1" applyFont="1" applyFill="1" applyBorder="1" applyAlignment="1" applyProtection="1">
      <alignment horizontal="left"/>
      <protection locked="0"/>
    </xf>
    <xf numFmtId="3" fontId="21" fillId="9" borderId="66" xfId="10" quotePrefix="1" applyNumberFormat="1" applyFont="1" applyFill="1" applyBorder="1" applyAlignment="1" applyProtection="1">
      <alignment horizontal="right" vertical="center" wrapText="1"/>
      <protection locked="0"/>
    </xf>
    <xf numFmtId="0" fontId="20" fillId="10" borderId="66" xfId="0" applyFont="1" applyFill="1" applyBorder="1" applyAlignment="1">
      <alignment horizontal="left" vertical="center" wrapText="1"/>
    </xf>
    <xf numFmtId="38" fontId="20" fillId="10" borderId="71" xfId="0" applyNumberFormat="1" applyFont="1" applyFill="1" applyBorder="1" applyAlignment="1" applyProtection="1">
      <alignment horizontal="left" vertical="center"/>
    </xf>
    <xf numFmtId="38" fontId="20" fillId="10" borderId="71" xfId="0" applyNumberFormat="1" applyFont="1" applyFill="1" applyBorder="1" applyAlignment="1" applyProtection="1">
      <alignment vertical="center"/>
    </xf>
    <xf numFmtId="3" fontId="20" fillId="10" borderId="71" xfId="0" applyNumberFormat="1" applyFont="1" applyFill="1" applyBorder="1" applyAlignment="1" applyProtection="1">
      <alignment horizontal="right" vertical="center" wrapText="1"/>
    </xf>
    <xf numFmtId="166" fontId="20" fillId="10" borderId="66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10" borderId="66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10" borderId="71" xfId="0" applyNumberFormat="1" applyFont="1" applyFill="1" applyBorder="1" applyAlignment="1" applyProtection="1">
      <alignment horizontal="left"/>
      <protection locked="0"/>
    </xf>
    <xf numFmtId="0" fontId="21" fillId="0" borderId="66" xfId="0" applyFont="1" applyBorder="1" applyAlignment="1">
      <alignment horizontal="left" vertical="center" wrapText="1"/>
    </xf>
    <xf numFmtId="38" fontId="21" fillId="0" borderId="71" xfId="0" applyNumberFormat="1" applyFont="1" applyFill="1" applyBorder="1" applyAlignment="1" applyProtection="1">
      <alignment horizontal="left" vertical="center"/>
    </xf>
    <xf numFmtId="38" fontId="21" fillId="0" borderId="71" xfId="0" applyNumberFormat="1" applyFont="1" applyFill="1" applyBorder="1" applyAlignment="1" applyProtection="1">
      <alignment vertical="center"/>
    </xf>
    <xf numFmtId="3" fontId="21" fillId="0" borderId="71" xfId="0" applyNumberFormat="1" applyFont="1" applyFill="1" applyBorder="1" applyAlignment="1" applyProtection="1">
      <alignment horizontal="right" vertical="center"/>
      <protection locked="0"/>
    </xf>
    <xf numFmtId="3" fontId="21" fillId="0" borderId="72" xfId="0" applyNumberFormat="1" applyFont="1" applyFill="1" applyBorder="1" applyAlignment="1" applyProtection="1">
      <alignment horizontal="right" vertical="center"/>
      <protection locked="0"/>
    </xf>
    <xf numFmtId="38" fontId="21" fillId="0" borderId="66" xfId="0" applyNumberFormat="1" applyFont="1" applyFill="1" applyBorder="1" applyAlignment="1" applyProtection="1">
      <alignment horizontal="right" vertical="center"/>
      <protection locked="0"/>
    </xf>
    <xf numFmtId="3" fontId="21" fillId="0" borderId="66" xfId="10" applyNumberFormat="1" applyFont="1" applyFill="1" applyBorder="1" applyAlignment="1" applyProtection="1">
      <alignment horizontal="right" vertical="center" wrapText="1"/>
      <protection locked="0"/>
    </xf>
    <xf numFmtId="38" fontId="21" fillId="0" borderId="71" xfId="0" applyNumberFormat="1" applyFont="1" applyFill="1" applyBorder="1" applyAlignment="1" applyProtection="1">
      <alignment horizontal="left" vertical="center"/>
      <protection locked="0"/>
    </xf>
    <xf numFmtId="38" fontId="20" fillId="0" borderId="71" xfId="0" applyNumberFormat="1" applyFont="1" applyFill="1" applyBorder="1" applyAlignment="1" applyProtection="1">
      <alignment horizontal="right" vertical="center"/>
    </xf>
    <xf numFmtId="38" fontId="20" fillId="0" borderId="71" xfId="0" applyNumberFormat="1" applyFont="1" applyFill="1" applyBorder="1" applyAlignment="1" applyProtection="1">
      <alignment horizontal="right" vertical="center"/>
      <protection locked="0"/>
    </xf>
    <xf numFmtId="3" fontId="30" fillId="0" borderId="71" xfId="0" applyNumberFormat="1" applyFont="1" applyFill="1" applyBorder="1" applyAlignment="1" applyProtection="1">
      <alignment horizontal="right" vertical="center" wrapText="1"/>
    </xf>
    <xf numFmtId="3" fontId="30" fillId="0" borderId="72" xfId="0" applyNumberFormat="1" applyFont="1" applyFill="1" applyBorder="1" applyAlignment="1" applyProtection="1">
      <alignment horizontal="right" vertical="center" wrapText="1"/>
    </xf>
    <xf numFmtId="166" fontId="21" fillId="0" borderId="66" xfId="10" quotePrefix="1" applyNumberFormat="1" applyFont="1" applyFill="1" applyBorder="1" applyAlignment="1" applyProtection="1">
      <alignment horizontal="right" vertical="center" wrapText="1"/>
      <protection locked="0"/>
    </xf>
    <xf numFmtId="3" fontId="21" fillId="0" borderId="66" xfId="10" quotePrefix="1" applyNumberFormat="1" applyFont="1" applyFill="1" applyBorder="1" applyAlignment="1" applyProtection="1">
      <alignment horizontal="right" vertical="center" wrapText="1"/>
      <protection locked="0"/>
    </xf>
    <xf numFmtId="38" fontId="21" fillId="0" borderId="71" xfId="0" applyNumberFormat="1" applyFont="1" applyFill="1" applyBorder="1" applyAlignment="1" applyProtection="1">
      <alignment horizontal="left"/>
      <protection locked="0"/>
    </xf>
    <xf numFmtId="0" fontId="21" fillId="10" borderId="66" xfId="0" applyFont="1" applyFill="1" applyBorder="1" applyAlignment="1" applyProtection="1">
      <alignment horizontal="right" vertical="center" wrapText="1"/>
    </xf>
    <xf numFmtId="38" fontId="21" fillId="10" borderId="71" xfId="0" applyNumberFormat="1" applyFont="1" applyFill="1" applyBorder="1" applyAlignment="1" applyProtection="1">
      <alignment horizontal="left"/>
      <protection locked="0"/>
    </xf>
    <xf numFmtId="0" fontId="29" fillId="0" borderId="66" xfId="0" applyFont="1" applyFill="1" applyBorder="1" applyAlignment="1" applyProtection="1">
      <alignment horizontal="right" vertical="center"/>
      <protection locked="0"/>
    </xf>
    <xf numFmtId="0" fontId="30" fillId="10" borderId="66" xfId="0" applyFont="1" applyFill="1" applyBorder="1" applyAlignment="1" applyProtection="1">
      <alignment horizontal="right" vertical="center" wrapText="1"/>
    </xf>
    <xf numFmtId="3" fontId="21" fillId="10" borderId="66" xfId="0" applyNumberFormat="1" applyFont="1" applyFill="1" applyBorder="1" applyAlignment="1" applyProtection="1">
      <alignment horizontal="right" vertical="center" wrapText="1"/>
    </xf>
    <xf numFmtId="3" fontId="29" fillId="0" borderId="71" xfId="10" applyNumberFormat="1" applyFont="1" applyFill="1" applyBorder="1" applyAlignment="1" applyProtection="1">
      <alignment horizontal="right" vertical="center" wrapText="1"/>
      <protection locked="0"/>
    </xf>
    <xf numFmtId="3" fontId="29" fillId="0" borderId="72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71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72" xfId="10" applyNumberFormat="1" applyFont="1" applyFill="1" applyBorder="1" applyAlignment="1" applyProtection="1">
      <alignment horizontal="right" vertical="center" wrapText="1"/>
      <protection locked="0"/>
    </xf>
    <xf numFmtId="3" fontId="21" fillId="10" borderId="66" xfId="10" applyNumberFormat="1" applyFont="1" applyFill="1" applyBorder="1" applyAlignment="1" applyProtection="1">
      <alignment horizontal="right" vertical="center" wrapText="1"/>
      <protection locked="0"/>
    </xf>
    <xf numFmtId="166" fontId="29" fillId="0" borderId="66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0" borderId="71" xfId="0" applyNumberFormat="1" applyFont="1" applyFill="1" applyBorder="1" applyAlignment="1" applyProtection="1">
      <alignment horizontal="left" vertical="center"/>
      <protection locked="0"/>
    </xf>
    <xf numFmtId="38" fontId="20" fillId="0" borderId="66" xfId="0" applyNumberFormat="1" applyFont="1" applyFill="1" applyBorder="1" applyAlignment="1" applyProtection="1">
      <alignment horizontal="right" vertical="center"/>
      <protection locked="0"/>
    </xf>
    <xf numFmtId="3" fontId="20" fillId="10" borderId="72" xfId="0" applyNumberFormat="1" applyFont="1" applyFill="1" applyBorder="1" applyAlignment="1" applyProtection="1">
      <alignment horizontal="right" vertical="center" wrapText="1"/>
    </xf>
    <xf numFmtId="3" fontId="20" fillId="10" borderId="66" xfId="0" applyNumberFormat="1" applyFont="1" applyFill="1" applyBorder="1" applyAlignment="1" applyProtection="1">
      <alignment horizontal="right" vertical="center" wrapText="1"/>
    </xf>
    <xf numFmtId="3" fontId="20" fillId="0" borderId="71" xfId="0" applyNumberFormat="1" applyFont="1" applyFill="1" applyBorder="1" applyAlignment="1" applyProtection="1">
      <alignment horizontal="right" vertical="center"/>
      <protection locked="0"/>
    </xf>
    <xf numFmtId="3" fontId="20" fillId="0" borderId="72" xfId="0" applyNumberFormat="1" applyFont="1" applyFill="1" applyBorder="1" applyAlignment="1" applyProtection="1">
      <alignment horizontal="right" vertical="center"/>
      <protection locked="0"/>
    </xf>
    <xf numFmtId="166" fontId="20" fillId="0" borderId="66" xfId="10" quotePrefix="1" applyNumberFormat="1" applyFont="1" applyFill="1" applyBorder="1" applyAlignment="1" applyProtection="1">
      <alignment horizontal="right" vertical="center" wrapText="1"/>
    </xf>
    <xf numFmtId="3" fontId="29" fillId="10" borderId="71" xfId="0" applyNumberFormat="1" applyFont="1" applyFill="1" applyBorder="1" applyAlignment="1" applyProtection="1">
      <alignment horizontal="right" vertical="center" wrapText="1"/>
    </xf>
    <xf numFmtId="3" fontId="29" fillId="10" borderId="72" xfId="0" applyNumberFormat="1" applyFont="1" applyFill="1" applyBorder="1" applyAlignment="1" applyProtection="1">
      <alignment horizontal="right" vertical="center" wrapText="1"/>
    </xf>
    <xf numFmtId="3" fontId="29" fillId="10" borderId="66" xfId="0" applyNumberFormat="1" applyFont="1" applyFill="1" applyBorder="1" applyAlignment="1" applyProtection="1">
      <alignment horizontal="right" vertical="center" wrapText="1"/>
    </xf>
    <xf numFmtId="0" fontId="29" fillId="0" borderId="68" xfId="0" applyFont="1" applyFill="1" applyBorder="1" applyAlignment="1" applyProtection="1">
      <alignment horizontal="right"/>
      <protection locked="0"/>
    </xf>
    <xf numFmtId="0" fontId="20" fillId="10" borderId="71" xfId="0" applyFont="1" applyFill="1" applyBorder="1" applyAlignment="1" applyProtection="1">
      <alignment horizontal="left" vertical="center"/>
    </xf>
    <xf numFmtId="0" fontId="20" fillId="10" borderId="71" xfId="0" applyFont="1" applyFill="1" applyBorder="1" applyAlignment="1" applyProtection="1">
      <alignment vertical="center"/>
    </xf>
    <xf numFmtId="0" fontId="20" fillId="10" borderId="71" xfId="0" applyFont="1" applyFill="1" applyBorder="1" applyAlignment="1" applyProtection="1">
      <alignment horizontal="left"/>
    </xf>
    <xf numFmtId="0" fontId="29" fillId="0" borderId="71" xfId="0" applyFont="1" applyFill="1" applyBorder="1" applyAlignment="1" applyProtection="1">
      <alignment horizontal="right" vertical="center"/>
      <protection locked="0"/>
    </xf>
    <xf numFmtId="3" fontId="20" fillId="10" borderId="66" xfId="10" quotePrefix="1" applyNumberFormat="1" applyFont="1" applyFill="1" applyBorder="1" applyAlignment="1" applyProtection="1">
      <alignment horizontal="left" vertical="center" wrapText="1"/>
    </xf>
    <xf numFmtId="3" fontId="20" fillId="10" borderId="66" xfId="10" quotePrefix="1" applyNumberFormat="1" applyFont="1" applyFill="1" applyBorder="1" applyAlignment="1" applyProtection="1">
      <alignment horizontal="right" vertical="center" wrapText="1"/>
    </xf>
    <xf numFmtId="38" fontId="20" fillId="10" borderId="71" xfId="0" applyNumberFormat="1" applyFont="1" applyFill="1" applyBorder="1" applyAlignment="1" applyProtection="1">
      <alignment horizontal="left"/>
    </xf>
    <xf numFmtId="38" fontId="29" fillId="10" borderId="66" xfId="0" applyNumberFormat="1" applyFont="1" applyFill="1" applyBorder="1" applyAlignment="1" applyProtection="1">
      <alignment horizontal="right" vertical="center"/>
    </xf>
    <xf numFmtId="38" fontId="29" fillId="10" borderId="71" xfId="0" applyNumberFormat="1" applyFont="1" applyFill="1" applyBorder="1" applyAlignment="1" applyProtection="1">
      <alignment horizontal="right" vertical="center"/>
    </xf>
    <xf numFmtId="38" fontId="29" fillId="10" borderId="71" xfId="0" applyNumberFormat="1" applyFont="1" applyFill="1" applyBorder="1" applyAlignment="1" applyProtection="1">
      <alignment vertical="center"/>
    </xf>
    <xf numFmtId="166" fontId="29" fillId="10" borderId="66" xfId="10" quotePrefix="1" applyNumberFormat="1" applyFont="1" applyFill="1" applyBorder="1" applyAlignment="1" applyProtection="1">
      <alignment horizontal="right" vertical="center" wrapText="1"/>
    </xf>
    <xf numFmtId="3" fontId="29" fillId="10" borderId="66" xfId="10" quotePrefix="1" applyNumberFormat="1" applyFont="1" applyFill="1" applyBorder="1" applyAlignment="1" applyProtection="1">
      <alignment horizontal="right" vertical="center" wrapText="1"/>
    </xf>
    <xf numFmtId="38" fontId="29" fillId="10" borderId="71" xfId="0" applyNumberFormat="1" applyFont="1" applyFill="1" applyBorder="1" applyAlignment="1" applyProtection="1">
      <alignment horizontal="right"/>
    </xf>
    <xf numFmtId="3" fontId="29" fillId="10" borderId="66" xfId="10" applyNumberFormat="1" applyFont="1" applyFill="1" applyBorder="1" applyAlignment="1" applyProtection="1">
      <alignment horizontal="right" vertical="center" wrapText="1"/>
    </xf>
    <xf numFmtId="3" fontId="30" fillId="10" borderId="72" xfId="0" applyNumberFormat="1" applyFont="1" applyFill="1" applyBorder="1" applyAlignment="1" applyProtection="1">
      <alignment horizontal="right" vertical="center" wrapText="1"/>
    </xf>
    <xf numFmtId="3" fontId="30" fillId="10" borderId="66" xfId="0" applyNumberFormat="1" applyFont="1" applyFill="1" applyBorder="1" applyAlignment="1" applyProtection="1">
      <alignment horizontal="right" vertical="center" wrapText="1"/>
    </xf>
    <xf numFmtId="166" fontId="21" fillId="10" borderId="66" xfId="10" applyNumberFormat="1" applyFont="1" applyFill="1" applyBorder="1" applyAlignment="1" applyProtection="1">
      <alignment horizontal="right" vertical="center" wrapText="1"/>
    </xf>
    <xf numFmtId="3" fontId="21" fillId="10" borderId="66" xfId="10" quotePrefix="1" applyNumberFormat="1" applyFont="1" applyFill="1" applyBorder="1" applyAlignment="1" applyProtection="1">
      <alignment horizontal="right" vertical="center" wrapText="1"/>
      <protection locked="0"/>
    </xf>
    <xf numFmtId="38" fontId="21" fillId="10" borderId="66" xfId="0" applyNumberFormat="1" applyFont="1" applyFill="1" applyBorder="1" applyAlignment="1" applyProtection="1">
      <alignment horizontal="right" vertical="center"/>
      <protection locked="0"/>
    </xf>
    <xf numFmtId="38" fontId="30" fillId="0" borderId="71" xfId="0" applyNumberFormat="1" applyFont="1" applyFill="1" applyBorder="1" applyAlignment="1" applyProtection="1">
      <alignment horizontal="left" vertical="center"/>
    </xf>
    <xf numFmtId="38" fontId="30" fillId="0" borderId="71" xfId="0" applyNumberFormat="1" applyFont="1" applyFill="1" applyBorder="1" applyAlignment="1" applyProtection="1">
      <alignment vertical="center"/>
    </xf>
    <xf numFmtId="3" fontId="30" fillId="0" borderId="71" xfId="0" applyNumberFormat="1" applyFont="1" applyFill="1" applyBorder="1" applyAlignment="1" applyProtection="1">
      <alignment horizontal="right" vertical="center"/>
      <protection locked="0"/>
    </xf>
    <xf numFmtId="3" fontId="30" fillId="0" borderId="72" xfId="0" applyNumberFormat="1" applyFont="1" applyFill="1" applyBorder="1" applyAlignment="1" applyProtection="1">
      <alignment horizontal="right" vertical="center"/>
      <protection locked="0"/>
    </xf>
    <xf numFmtId="38" fontId="30" fillId="0" borderId="66" xfId="0" applyNumberFormat="1" applyFont="1" applyFill="1" applyBorder="1" applyAlignment="1" applyProtection="1">
      <alignment horizontal="right" vertical="center"/>
      <protection locked="0"/>
    </xf>
    <xf numFmtId="3" fontId="30" fillId="0" borderId="66" xfId="10" quotePrefix="1" applyNumberFormat="1" applyFont="1" applyFill="1" applyBorder="1" applyAlignment="1" applyProtection="1">
      <alignment horizontal="right" vertical="center" wrapText="1"/>
      <protection locked="0"/>
    </xf>
    <xf numFmtId="38" fontId="30" fillId="0" borderId="71" xfId="0" applyNumberFormat="1" applyFont="1" applyFill="1" applyBorder="1" applyAlignment="1" applyProtection="1">
      <alignment horizontal="left"/>
      <protection locked="0"/>
    </xf>
    <xf numFmtId="166" fontId="21" fillId="10" borderId="66" xfId="10" quotePrefix="1" applyNumberFormat="1" applyFont="1" applyFill="1" applyBorder="1" applyAlignment="1" applyProtection="1">
      <alignment horizontal="right" vertical="center" wrapText="1"/>
      <protection locked="0"/>
    </xf>
    <xf numFmtId="166" fontId="30" fillId="10" borderId="66" xfId="10" quotePrefix="1" applyNumberFormat="1" applyFont="1" applyFill="1" applyBorder="1" applyAlignment="1" applyProtection="1">
      <alignment horizontal="right" vertical="center" wrapText="1"/>
      <protection locked="0"/>
    </xf>
    <xf numFmtId="3" fontId="30" fillId="10" borderId="66" xfId="10" quotePrefix="1" applyNumberFormat="1" applyFont="1" applyFill="1" applyBorder="1" applyAlignment="1" applyProtection="1">
      <alignment horizontal="right" vertical="center" wrapText="1"/>
      <protection locked="0"/>
    </xf>
    <xf numFmtId="3" fontId="21" fillId="0" borderId="71" xfId="0" applyNumberFormat="1" applyFont="1" applyFill="1" applyBorder="1" applyAlignment="1" applyProtection="1">
      <alignment horizontal="right" vertical="center" wrapText="1"/>
    </xf>
    <xf numFmtId="0" fontId="20" fillId="0" borderId="71" xfId="0" applyFont="1" applyFill="1" applyBorder="1" applyAlignment="1" applyProtection="1">
      <alignment horizontal="right" vertical="center"/>
    </xf>
    <xf numFmtId="0" fontId="20" fillId="0" borderId="71" xfId="0" applyFont="1" applyFill="1" applyBorder="1" applyAlignment="1" applyProtection="1">
      <alignment vertical="center"/>
    </xf>
    <xf numFmtId="0" fontId="20" fillId="0" borderId="71" xfId="0" applyFont="1" applyFill="1" applyBorder="1" applyAlignment="1" applyProtection="1">
      <alignment horizontal="right"/>
      <protection locked="0"/>
    </xf>
    <xf numFmtId="166" fontId="21" fillId="0" borderId="66" xfId="10" applyNumberFormat="1" applyFont="1" applyFill="1" applyBorder="1" applyAlignment="1" applyProtection="1">
      <alignment horizontal="right" vertical="center" wrapText="1"/>
      <protection locked="0"/>
    </xf>
    <xf numFmtId="38" fontId="21" fillId="10" borderId="71" xfId="0" applyNumberFormat="1" applyFont="1" applyFill="1" applyBorder="1" applyAlignment="1" applyProtection="1">
      <alignment horizontal="left" vertical="center" wrapText="1"/>
    </xf>
    <xf numFmtId="3" fontId="20" fillId="0" borderId="71" xfId="0" applyNumberFormat="1" applyFont="1" applyFill="1" applyBorder="1" applyAlignment="1" applyProtection="1">
      <alignment horizontal="right" vertical="center"/>
    </xf>
    <xf numFmtId="3" fontId="20" fillId="0" borderId="72" xfId="0" applyNumberFormat="1" applyFont="1" applyFill="1" applyBorder="1" applyAlignment="1" applyProtection="1">
      <alignment horizontal="right" vertical="center"/>
    </xf>
    <xf numFmtId="166" fontId="20" fillId="0" borderId="66" xfId="10" applyNumberFormat="1" applyFont="1" applyFill="1" applyBorder="1" applyAlignment="1" applyProtection="1">
      <alignment horizontal="right" vertical="center" wrapText="1"/>
    </xf>
    <xf numFmtId="38" fontId="20" fillId="0" borderId="71" xfId="0" applyNumberFormat="1" applyFont="1" applyFill="1" applyBorder="1" applyAlignment="1" applyProtection="1">
      <alignment horizontal="left"/>
    </xf>
    <xf numFmtId="166" fontId="20" fillId="10" borderId="66" xfId="10" applyNumberFormat="1" applyFont="1" applyFill="1" applyBorder="1" applyAlignment="1" applyProtection="1">
      <alignment horizontal="right" vertical="center" wrapText="1"/>
      <protection locked="0"/>
    </xf>
    <xf numFmtId="3" fontId="20" fillId="10" borderId="66" xfId="10" applyNumberFormat="1" applyFont="1" applyFill="1" applyBorder="1" applyAlignment="1" applyProtection="1">
      <alignment horizontal="right" vertical="center" wrapText="1"/>
      <protection locked="0"/>
    </xf>
    <xf numFmtId="166" fontId="20" fillId="10" borderId="66" xfId="10" applyNumberFormat="1" applyFont="1" applyFill="1" applyBorder="1" applyAlignment="1" applyProtection="1">
      <alignment horizontal="right" vertical="center" wrapText="1"/>
    </xf>
    <xf numFmtId="0" fontId="20" fillId="0" borderId="66" xfId="0" applyFont="1" applyFill="1" applyBorder="1" applyAlignment="1">
      <alignment horizontal="left" vertical="center" wrapText="1"/>
    </xf>
    <xf numFmtId="3" fontId="35" fillId="0" borderId="72" xfId="0" applyNumberFormat="1" applyFont="1" applyFill="1" applyBorder="1" applyAlignment="1" applyProtection="1">
      <alignment horizontal="right" vertical="center" wrapText="1"/>
    </xf>
    <xf numFmtId="3" fontId="20" fillId="0" borderId="66" xfId="10" applyNumberFormat="1" applyFont="1" applyFill="1" applyBorder="1" applyAlignment="1" applyProtection="1">
      <alignment horizontal="right" vertical="center" wrapText="1"/>
    </xf>
    <xf numFmtId="38" fontId="21" fillId="10" borderId="71" xfId="0" applyNumberFormat="1" applyFont="1" applyFill="1" applyBorder="1" applyAlignment="1" applyProtection="1">
      <alignment horizontal="left"/>
    </xf>
    <xf numFmtId="3" fontId="21" fillId="10" borderId="71" xfId="10" applyNumberFormat="1" applyFont="1" applyFill="1" applyBorder="1" applyAlignment="1" applyProtection="1">
      <alignment horizontal="right" vertical="center" wrapText="1"/>
    </xf>
    <xf numFmtId="3" fontId="21" fillId="10" borderId="66" xfId="10" applyNumberFormat="1" applyFont="1" applyFill="1" applyBorder="1" applyAlignment="1" applyProtection="1">
      <alignment horizontal="right" vertical="center" wrapText="1"/>
    </xf>
    <xf numFmtId="166" fontId="30" fillId="0" borderId="66" xfId="10" applyNumberFormat="1" applyFont="1" applyFill="1" applyBorder="1" applyAlignment="1" applyProtection="1">
      <alignment horizontal="right" vertical="center" wrapText="1"/>
      <protection locked="0"/>
    </xf>
    <xf numFmtId="3" fontId="21" fillId="0" borderId="71" xfId="0" applyNumberFormat="1" applyFont="1" applyFill="1" applyBorder="1" applyAlignment="1" applyProtection="1">
      <alignment horizontal="right" vertical="center"/>
    </xf>
    <xf numFmtId="166" fontId="21" fillId="0" borderId="66" xfId="10" applyNumberFormat="1" applyFont="1" applyFill="1" applyBorder="1" applyAlignment="1" applyProtection="1">
      <alignment horizontal="right" vertical="center" wrapText="1"/>
    </xf>
    <xf numFmtId="38" fontId="21" fillId="10" borderId="64" xfId="0" applyNumberFormat="1" applyFont="1" applyFill="1" applyBorder="1" applyAlignment="1" applyProtection="1">
      <alignment horizontal="right" vertical="center"/>
    </xf>
    <xf numFmtId="38" fontId="21" fillId="10" borderId="73" xfId="0" applyNumberFormat="1" applyFont="1" applyFill="1" applyBorder="1" applyAlignment="1" applyProtection="1">
      <alignment horizontal="left" vertical="center"/>
    </xf>
    <xf numFmtId="3" fontId="21" fillId="10" borderId="73" xfId="10" applyNumberFormat="1" applyFont="1" applyFill="1" applyBorder="1" applyAlignment="1" applyProtection="1">
      <alignment horizontal="right" vertical="center" wrapText="1"/>
    </xf>
    <xf numFmtId="3" fontId="21" fillId="10" borderId="64" xfId="10" applyNumberFormat="1" applyFont="1" applyFill="1" applyBorder="1" applyAlignment="1" applyProtection="1">
      <alignment horizontal="right" vertical="center" wrapText="1"/>
    </xf>
    <xf numFmtId="38" fontId="21" fillId="10" borderId="77" xfId="0" applyNumberFormat="1" applyFont="1" applyFill="1" applyBorder="1" applyAlignment="1" applyProtection="1">
      <alignment horizontal="right" vertical="center"/>
    </xf>
    <xf numFmtId="38" fontId="21" fillId="10" borderId="79" xfId="0" applyNumberFormat="1" applyFont="1" applyFill="1" applyBorder="1" applyAlignment="1" applyProtection="1">
      <alignment horizontal="left" vertical="center"/>
    </xf>
    <xf numFmtId="38" fontId="21" fillId="10" borderId="88" xfId="0" applyNumberFormat="1" applyFont="1" applyFill="1" applyBorder="1" applyAlignment="1" applyProtection="1">
      <alignment vertical="center"/>
    </xf>
    <xf numFmtId="3" fontId="21" fillId="10" borderId="88" xfId="10" applyNumberFormat="1" applyFont="1" applyFill="1" applyBorder="1" applyAlignment="1" applyProtection="1">
      <alignment horizontal="right" vertical="center" wrapText="1"/>
    </xf>
    <xf numFmtId="3" fontId="21" fillId="10" borderId="0" xfId="10" applyNumberFormat="1" applyFont="1" applyFill="1" applyBorder="1" applyAlignment="1" applyProtection="1">
      <alignment horizontal="right" vertical="center" wrapText="1"/>
    </xf>
    <xf numFmtId="3" fontId="21" fillId="10" borderId="77" xfId="10" applyNumberFormat="1" applyFont="1" applyFill="1" applyBorder="1" applyAlignment="1" applyProtection="1">
      <alignment horizontal="right" vertical="center" wrapText="1"/>
    </xf>
    <xf numFmtId="3" fontId="20" fillId="8" borderId="77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9" borderId="77" xfId="10" quotePrefix="1" applyNumberFormat="1" applyFont="1" applyFill="1" applyBorder="1" applyAlignment="1" applyProtection="1">
      <alignment horizontal="right" vertical="center" wrapText="1"/>
      <protection locked="0"/>
    </xf>
    <xf numFmtId="38" fontId="20" fillId="0" borderId="89" xfId="0" applyNumberFormat="1" applyFont="1" applyFill="1" applyBorder="1" applyAlignment="1" applyProtection="1"/>
    <xf numFmtId="3" fontId="20" fillId="0" borderId="89" xfId="0" applyNumberFormat="1" applyFont="1" applyFill="1" applyBorder="1" applyAlignment="1" applyProtection="1">
      <alignment horizontal="left"/>
    </xf>
    <xf numFmtId="166" fontId="20" fillId="0" borderId="71" xfId="0" applyNumberFormat="1" applyFont="1" applyFill="1" applyBorder="1" applyAlignment="1" applyProtection="1">
      <alignment horizontal="left"/>
      <protection locked="0"/>
    </xf>
    <xf numFmtId="166" fontId="20" fillId="8" borderId="71" xfId="0" applyNumberFormat="1" applyFont="1" applyFill="1" applyBorder="1" applyAlignment="1" applyProtection="1">
      <alignment horizontal="left"/>
      <protection locked="0"/>
    </xf>
    <xf numFmtId="166" fontId="20" fillId="9" borderId="71" xfId="0" applyNumberFormat="1" applyFont="1" applyFill="1" applyBorder="1" applyAlignment="1" applyProtection="1">
      <alignment horizontal="left"/>
      <protection locked="0"/>
    </xf>
    <xf numFmtId="38" fontId="20" fillId="0" borderId="71" xfId="0" applyNumberFormat="1" applyFont="1" applyFill="1" applyBorder="1" applyAlignment="1" applyProtection="1"/>
    <xf numFmtId="3" fontId="20" fillId="0" borderId="71" xfId="0" applyNumberFormat="1" applyFont="1" applyFill="1" applyBorder="1" applyAlignment="1" applyProtection="1">
      <alignment horizontal="right"/>
      <protection locked="0"/>
    </xf>
    <xf numFmtId="3" fontId="20" fillId="8" borderId="71" xfId="10" quotePrefix="1" applyNumberFormat="1" applyFont="1" applyFill="1" applyBorder="1" applyAlignment="1" applyProtection="1">
      <alignment horizontal="right" vertical="center" wrapText="1"/>
      <protection locked="0"/>
    </xf>
    <xf numFmtId="3" fontId="20" fillId="9" borderId="71" xfId="10" quotePrefix="1" applyNumberFormat="1" applyFont="1" applyFill="1" applyBorder="1" applyAlignment="1" applyProtection="1">
      <alignment horizontal="right" vertical="center" wrapText="1"/>
      <protection locked="0"/>
    </xf>
    <xf numFmtId="3" fontId="35" fillId="0" borderId="89" xfId="0" applyNumberFormat="1" applyFont="1" applyFill="1" applyBorder="1" applyAlignment="1" applyProtection="1">
      <alignment horizontal="left"/>
    </xf>
    <xf numFmtId="9" fontId="20" fillId="0" borderId="89" xfId="6" applyFont="1" applyFill="1" applyBorder="1" applyAlignment="1" applyProtection="1">
      <alignment horizontal="left"/>
    </xf>
    <xf numFmtId="167" fontId="29" fillId="0" borderId="71" xfId="5" applyNumberFormat="1" applyFont="1" applyFill="1" applyBorder="1" applyAlignment="1" applyProtection="1">
      <alignment vertical="center"/>
    </xf>
    <xf numFmtId="0" fontId="29" fillId="0" borderId="71" xfId="0" applyFont="1" applyBorder="1" applyAlignment="1">
      <alignment horizontal="left" vertical="center" wrapText="1"/>
    </xf>
    <xf numFmtId="3" fontId="0" fillId="0" borderId="0" xfId="0" applyNumberFormat="1"/>
    <xf numFmtId="166" fontId="21" fillId="0" borderId="66" xfId="9" applyNumberFormat="1" applyFont="1" applyFill="1" applyBorder="1" applyAlignment="1" applyProtection="1">
      <alignment horizontal="right" vertical="center" wrapText="1"/>
    </xf>
    <xf numFmtId="166" fontId="20" fillId="10" borderId="66" xfId="9" applyNumberFormat="1" applyFont="1" applyFill="1" applyBorder="1" applyAlignment="1" applyProtection="1">
      <alignment horizontal="right" vertical="center" wrapText="1"/>
    </xf>
    <xf numFmtId="0" fontId="0" fillId="0" borderId="71" xfId="0" applyBorder="1"/>
    <xf numFmtId="167" fontId="0" fillId="0" borderId="71" xfId="5" applyNumberFormat="1" applyFont="1" applyBorder="1"/>
    <xf numFmtId="0" fontId="0" fillId="0" borderId="71" xfId="0" applyFill="1" applyBorder="1"/>
    <xf numFmtId="167" fontId="0" fillId="0" borderId="71" xfId="5" applyNumberFormat="1" applyFont="1" applyFill="1" applyBorder="1"/>
    <xf numFmtId="0" fontId="0" fillId="0" borderId="0" xfId="0" applyFill="1"/>
    <xf numFmtId="0" fontId="38" fillId="0" borderId="71" xfId="0" applyFont="1" applyBorder="1" applyAlignment="1">
      <alignment horizontal="right"/>
    </xf>
    <xf numFmtId="167" fontId="38" fillId="0" borderId="71" xfId="5" applyNumberFormat="1" applyFont="1" applyBorder="1"/>
    <xf numFmtId="0" fontId="0" fillId="12" borderId="71" xfId="0" applyFill="1" applyBorder="1"/>
    <xf numFmtId="167" fontId="0" fillId="12" borderId="71" xfId="5" applyNumberFormat="1" applyFont="1" applyFill="1" applyBorder="1"/>
    <xf numFmtId="167" fontId="38" fillId="0" borderId="71" xfId="0" applyNumberFormat="1" applyFont="1" applyBorder="1"/>
    <xf numFmtId="167" fontId="0" fillId="0" borderId="0" xfId="0" applyNumberFormat="1"/>
    <xf numFmtId="0" fontId="41" fillId="0" borderId="71" xfId="0" applyFont="1" applyBorder="1" applyAlignment="1">
      <alignment wrapText="1"/>
    </xf>
    <xf numFmtId="167" fontId="41" fillId="0" borderId="71" xfId="5" applyNumberFormat="1" applyFont="1" applyFill="1" applyBorder="1"/>
    <xf numFmtId="3" fontId="35" fillId="0" borderId="66" xfId="10" applyNumberFormat="1" applyFont="1" applyFill="1" applyBorder="1" applyAlignment="1" applyProtection="1">
      <alignment horizontal="right" vertical="center" wrapText="1"/>
      <protection locked="0"/>
    </xf>
    <xf numFmtId="3" fontId="36" fillId="10" borderId="66" xfId="10" quotePrefix="1" applyNumberFormat="1" applyFont="1" applyFill="1" applyBorder="1" applyAlignment="1" applyProtection="1">
      <alignment horizontal="right" vertical="center" wrapText="1"/>
      <protection locked="0"/>
    </xf>
    <xf numFmtId="166" fontId="35" fillId="0" borderId="66" xfId="0" applyNumberFormat="1" applyFont="1" applyFill="1" applyBorder="1" applyAlignment="1" applyProtection="1">
      <alignment horizontal="right" vertical="center"/>
      <protection locked="0"/>
    </xf>
    <xf numFmtId="0" fontId="38" fillId="0" borderId="71" xfId="0" applyFont="1" applyBorder="1" applyAlignment="1">
      <alignment horizontal="left"/>
    </xf>
    <xf numFmtId="0" fontId="38" fillId="0" borderId="71" xfId="0" applyFont="1" applyBorder="1"/>
    <xf numFmtId="167" fontId="38" fillId="0" borderId="71" xfId="5" applyNumberFormat="1" applyFont="1" applyFill="1" applyBorder="1"/>
    <xf numFmtId="167" fontId="0" fillId="11" borderId="71" xfId="5" applyNumberFormat="1" applyFont="1" applyFill="1" applyBorder="1"/>
    <xf numFmtId="0" fontId="42" fillId="0" borderId="92" xfId="0" applyFont="1" applyBorder="1" applyAlignment="1">
      <alignment horizontal="center" vertical="center" wrapText="1"/>
    </xf>
    <xf numFmtId="0" fontId="42" fillId="0" borderId="90" xfId="0" applyFont="1" applyBorder="1" applyAlignment="1">
      <alignment horizontal="right" vertical="center" wrapText="1"/>
    </xf>
    <xf numFmtId="0" fontId="42" fillId="0" borderId="90" xfId="0" applyFont="1" applyBorder="1" applyAlignment="1">
      <alignment vertical="center" wrapText="1"/>
    </xf>
    <xf numFmtId="3" fontId="42" fillId="0" borderId="92" xfId="0" applyNumberFormat="1" applyFont="1" applyBorder="1" applyAlignment="1">
      <alignment horizontal="right" vertical="center" wrapText="1"/>
    </xf>
    <xf numFmtId="0" fontId="42" fillId="0" borderId="92" xfId="0" applyFont="1" applyBorder="1" applyAlignment="1">
      <alignment horizontal="right" vertical="center" wrapText="1"/>
    </xf>
    <xf numFmtId="0" fontId="39" fillId="0" borderId="90" xfId="0" applyFont="1" applyBorder="1" applyAlignment="1">
      <alignment vertical="center" wrapText="1"/>
    </xf>
    <xf numFmtId="3" fontId="39" fillId="0" borderId="92" xfId="0" applyNumberFormat="1" applyFont="1" applyBorder="1" applyAlignment="1">
      <alignment horizontal="right" vertical="center" wrapText="1"/>
    </xf>
    <xf numFmtId="0" fontId="39" fillId="0" borderId="92" xfId="0" applyFont="1" applyBorder="1" applyAlignment="1">
      <alignment horizontal="right" vertical="center" wrapText="1"/>
    </xf>
    <xf numFmtId="0" fontId="42" fillId="0" borderId="93" xfId="0" applyFont="1" applyBorder="1" applyAlignment="1">
      <alignment vertical="center" wrapText="1"/>
    </xf>
    <xf numFmtId="3" fontId="42" fillId="0" borderId="93" xfId="0" applyNumberFormat="1" applyFont="1" applyBorder="1" applyAlignment="1">
      <alignment horizontal="right" vertical="center" wrapText="1"/>
    </xf>
    <xf numFmtId="0" fontId="42" fillId="0" borderId="93" xfId="0" applyFont="1" applyBorder="1" applyAlignment="1">
      <alignment horizontal="right" vertical="center" wrapText="1"/>
    </xf>
    <xf numFmtId="0" fontId="39" fillId="0" borderId="93" xfId="0" applyFont="1" applyBorder="1" applyAlignment="1">
      <alignment vertical="center" wrapText="1"/>
    </xf>
    <xf numFmtId="3" fontId="39" fillId="0" borderId="93" xfId="0" applyNumberFormat="1" applyFont="1" applyBorder="1" applyAlignment="1">
      <alignment horizontal="right" vertical="center" wrapText="1"/>
    </xf>
    <xf numFmtId="0" fontId="39" fillId="0" borderId="93" xfId="0" applyFont="1" applyBorder="1" applyAlignment="1">
      <alignment horizontal="right" vertical="center" wrapText="1"/>
    </xf>
    <xf numFmtId="0" fontId="42" fillId="0" borderId="92" xfId="0" applyFont="1" applyBorder="1" applyAlignment="1">
      <alignment vertical="center" wrapText="1"/>
    </xf>
    <xf numFmtId="0" fontId="42" fillId="0" borderId="91" xfId="0" applyFont="1" applyBorder="1" applyAlignment="1">
      <alignment horizontal="right" vertical="center" wrapText="1"/>
    </xf>
    <xf numFmtId="0" fontId="39" fillId="0" borderId="90" xfId="0" applyFont="1" applyBorder="1" applyAlignment="1">
      <alignment horizontal="right" vertical="center" wrapText="1"/>
    </xf>
    <xf numFmtId="0" fontId="39" fillId="0" borderId="91" xfId="0" applyFont="1" applyBorder="1" applyAlignment="1">
      <alignment vertical="center" wrapText="1"/>
    </xf>
    <xf numFmtId="0" fontId="39" fillId="0" borderId="91" xfId="0" applyFont="1" applyBorder="1" applyAlignment="1">
      <alignment horizontal="right" vertical="center" wrapText="1"/>
    </xf>
    <xf numFmtId="3" fontId="39" fillId="0" borderId="92" xfId="0" applyNumberFormat="1" applyFont="1" applyBorder="1" applyAlignment="1">
      <alignment vertical="center" wrapText="1"/>
    </xf>
    <xf numFmtId="166" fontId="21" fillId="10" borderId="70" xfId="0" applyNumberFormat="1" applyFont="1" applyFill="1" applyBorder="1" applyAlignment="1" applyProtection="1">
      <alignment horizontal="right" vertical="center" wrapText="1"/>
    </xf>
    <xf numFmtId="166" fontId="21" fillId="10" borderId="70" xfId="9" applyNumberFormat="1" applyFont="1" applyFill="1" applyBorder="1" applyAlignment="1" applyProtection="1">
      <alignment horizontal="right" vertical="center" wrapText="1"/>
    </xf>
    <xf numFmtId="3" fontId="27" fillId="0" borderId="0" xfId="0" applyNumberFormat="1" applyFont="1" applyBorder="1" applyAlignment="1">
      <alignment horizontal="right" vertical="top" wrapText="1"/>
    </xf>
    <xf numFmtId="166" fontId="28" fillId="0" borderId="61" xfId="7" applyNumberFormat="1" applyFont="1" applyFill="1" applyBorder="1" applyAlignment="1" applyProtection="1">
      <alignment horizontal="center" vertical="center" wrapText="1"/>
    </xf>
    <xf numFmtId="166" fontId="21" fillId="0" borderId="61" xfId="7" applyNumberFormat="1" applyFont="1" applyFill="1" applyBorder="1" applyAlignment="1" applyProtection="1">
      <alignment horizontal="center" vertical="center" wrapText="1"/>
    </xf>
    <xf numFmtId="49" fontId="23" fillId="0" borderId="19" xfId="0" applyNumberFormat="1" applyFont="1" applyFill="1" applyBorder="1" applyAlignment="1" applyProtection="1">
      <alignment horizontal="center" vertical="center" wrapText="1"/>
    </xf>
    <xf numFmtId="0" fontId="23" fillId="0" borderId="51" xfId="7" applyFont="1" applyFill="1" applyBorder="1" applyAlignment="1" applyProtection="1">
      <alignment horizontal="left" vertical="center"/>
    </xf>
    <xf numFmtId="0" fontId="23" fillId="0" borderId="44" xfId="7" applyFont="1" applyFill="1" applyBorder="1" applyAlignment="1" applyProtection="1">
      <alignment horizontal="left" vertical="center"/>
    </xf>
    <xf numFmtId="0" fontId="23" fillId="0" borderId="52" xfId="7" applyFont="1" applyFill="1" applyBorder="1" applyAlignment="1" applyProtection="1">
      <alignment horizontal="left" vertical="center"/>
    </xf>
    <xf numFmtId="0" fontId="23" fillId="0" borderId="46" xfId="7" applyFont="1" applyFill="1" applyBorder="1" applyAlignment="1" applyProtection="1">
      <alignment horizontal="left" vertical="center"/>
    </xf>
    <xf numFmtId="0" fontId="23" fillId="0" borderId="47" xfId="7" applyFont="1" applyFill="1" applyBorder="1" applyAlignment="1" applyProtection="1">
      <alignment horizontal="left" vertical="center"/>
    </xf>
    <xf numFmtId="0" fontId="23" fillId="0" borderId="53" xfId="7" applyFont="1" applyFill="1" applyBorder="1" applyAlignment="1" applyProtection="1">
      <alignment horizontal="left" vertical="center"/>
    </xf>
    <xf numFmtId="0" fontId="24" fillId="7" borderId="49" xfId="7" applyFont="1" applyFill="1" applyBorder="1" applyAlignment="1" applyProtection="1">
      <alignment horizontal="center" vertical="center"/>
    </xf>
    <xf numFmtId="0" fontId="24" fillId="7" borderId="13" xfId="7" applyFont="1" applyFill="1" applyBorder="1" applyAlignment="1" applyProtection="1">
      <alignment horizontal="center" vertical="center"/>
    </xf>
    <xf numFmtId="0" fontId="24" fillId="7" borderId="0" xfId="7" applyFont="1" applyFill="1" applyBorder="1" applyAlignment="1" applyProtection="1">
      <alignment horizontal="center" vertical="center"/>
    </xf>
    <xf numFmtId="0" fontId="24" fillId="7" borderId="37" xfId="7" applyFont="1" applyFill="1" applyBorder="1" applyAlignment="1" applyProtection="1">
      <alignment horizontal="center" vertical="center"/>
    </xf>
    <xf numFmtId="0" fontId="24" fillId="7" borderId="55" xfId="7" applyFont="1" applyFill="1" applyBorder="1" applyAlignment="1" applyProtection="1">
      <alignment horizontal="center" vertical="center"/>
    </xf>
    <xf numFmtId="0" fontId="24" fillId="7" borderId="10" xfId="7" applyFont="1" applyFill="1" applyBorder="1" applyAlignment="1" applyProtection="1">
      <alignment horizontal="center" vertical="center"/>
    </xf>
    <xf numFmtId="0" fontId="21" fillId="0" borderId="10" xfId="7" applyFont="1" applyFill="1" applyBorder="1" applyAlignment="1" applyProtection="1">
      <alignment horizontal="center" vertical="center" wrapText="1"/>
    </xf>
    <xf numFmtId="49" fontId="21" fillId="0" borderId="11" xfId="7" applyNumberFormat="1" applyFont="1" applyFill="1" applyBorder="1" applyAlignment="1" applyProtection="1">
      <alignment horizontal="center" vertical="center" wrapText="1"/>
    </xf>
    <xf numFmtId="49" fontId="21" fillId="0" borderId="12" xfId="7" applyNumberFormat="1" applyFont="1" applyFill="1" applyBorder="1" applyAlignment="1" applyProtection="1">
      <alignment horizontal="center" vertical="center" wrapText="1"/>
    </xf>
    <xf numFmtId="49" fontId="21" fillId="0" borderId="13" xfId="7" applyNumberFormat="1" applyFont="1" applyFill="1" applyBorder="1" applyAlignment="1" applyProtection="1">
      <alignment horizontal="center" vertical="center" wrapText="1"/>
    </xf>
    <xf numFmtId="49" fontId="23" fillId="0" borderId="14" xfId="7" applyNumberFormat="1" applyFont="1" applyFill="1" applyBorder="1" applyAlignment="1" applyProtection="1">
      <alignment horizontal="center" vertical="center"/>
    </xf>
    <xf numFmtId="49" fontId="23" fillId="0" borderId="15" xfId="7" applyNumberFormat="1" applyFont="1" applyFill="1" applyBorder="1" applyAlignment="1" applyProtection="1">
      <alignment horizontal="center" vertical="center"/>
    </xf>
    <xf numFmtId="49" fontId="23" fillId="0" borderId="16" xfId="7" applyNumberFormat="1" applyFont="1" applyFill="1" applyBorder="1" applyAlignment="1" applyProtection="1">
      <alignment horizontal="center" vertical="center"/>
    </xf>
    <xf numFmtId="49" fontId="23" fillId="0" borderId="21" xfId="7" applyNumberFormat="1" applyFont="1" applyFill="1" applyBorder="1" applyAlignment="1" applyProtection="1">
      <alignment horizontal="center" vertical="center"/>
    </xf>
    <xf numFmtId="49" fontId="23" fillId="0" borderId="22" xfId="7" applyNumberFormat="1" applyFont="1" applyFill="1" applyBorder="1" applyAlignment="1" applyProtection="1">
      <alignment horizontal="center" vertical="center"/>
    </xf>
    <xf numFmtId="49" fontId="23" fillId="0" borderId="23" xfId="7" applyNumberFormat="1" applyFont="1" applyFill="1" applyBorder="1" applyAlignment="1" applyProtection="1">
      <alignment horizontal="center" vertical="center"/>
    </xf>
    <xf numFmtId="0" fontId="24" fillId="0" borderId="25" xfId="7" applyFont="1" applyFill="1" applyBorder="1" applyAlignment="1" applyProtection="1">
      <alignment horizontal="left" vertical="center"/>
    </xf>
    <xf numFmtId="0" fontId="24" fillId="0" borderId="26" xfId="7" applyFont="1" applyFill="1" applyBorder="1" applyAlignment="1" applyProtection="1">
      <alignment horizontal="left" vertical="center"/>
    </xf>
    <xf numFmtId="0" fontId="24" fillId="0" borderId="27" xfId="7" applyFont="1" applyFill="1" applyBorder="1" applyAlignment="1" applyProtection="1">
      <alignment horizontal="left" vertical="center"/>
    </xf>
    <xf numFmtId="0" fontId="24" fillId="0" borderId="33" xfId="7" applyFont="1" applyFill="1" applyBorder="1" applyAlignment="1" applyProtection="1">
      <alignment horizontal="left" vertical="center"/>
    </xf>
    <xf numFmtId="0" fontId="24" fillId="0" borderId="1" xfId="7" applyFont="1" applyFill="1" applyBorder="1" applyAlignment="1" applyProtection="1">
      <alignment horizontal="left" vertical="center"/>
    </xf>
    <xf numFmtId="0" fontId="24" fillId="0" borderId="4" xfId="7" applyFont="1" applyFill="1" applyBorder="1" applyAlignment="1" applyProtection="1">
      <alignment horizontal="left" vertical="center"/>
    </xf>
    <xf numFmtId="166" fontId="28" fillId="0" borderId="60" xfId="7" applyNumberFormat="1" applyFont="1" applyFill="1" applyBorder="1" applyAlignment="1" applyProtection="1">
      <alignment horizontal="center" vertical="center" wrapText="1"/>
    </xf>
    <xf numFmtId="166" fontId="28" fillId="0" borderId="61" xfId="7" applyNumberFormat="1" applyFont="1" applyFill="1" applyBorder="1" applyAlignment="1" applyProtection="1">
      <alignment horizontal="center" vertical="center" wrapText="1"/>
    </xf>
    <xf numFmtId="166" fontId="28" fillId="0" borderId="62" xfId="7" applyNumberFormat="1" applyFont="1" applyFill="1" applyBorder="1" applyAlignment="1" applyProtection="1">
      <alignment horizontal="center" vertical="center" wrapText="1"/>
    </xf>
    <xf numFmtId="166" fontId="21" fillId="0" borderId="59" xfId="0" applyNumberFormat="1" applyFont="1" applyFill="1" applyBorder="1" applyAlignment="1" applyProtection="1">
      <alignment horizontal="center" vertical="center" textRotation="90"/>
    </xf>
    <xf numFmtId="166" fontId="21" fillId="0" borderId="65" xfId="0" applyNumberFormat="1" applyFont="1" applyFill="1" applyBorder="1" applyAlignment="1" applyProtection="1">
      <alignment horizontal="center" vertical="center" textRotation="90"/>
    </xf>
    <xf numFmtId="166" fontId="21" fillId="0" borderId="60" xfId="7" applyNumberFormat="1" applyFont="1" applyFill="1" applyBorder="1" applyAlignment="1" applyProtection="1">
      <alignment horizontal="center" vertical="center" wrapText="1"/>
    </xf>
    <xf numFmtId="166" fontId="21" fillId="0" borderId="61" xfId="7" applyNumberFormat="1" applyFont="1" applyFill="1" applyBorder="1" applyAlignment="1" applyProtection="1">
      <alignment horizontal="center" vertical="center" wrapText="1"/>
    </xf>
    <xf numFmtId="166" fontId="21" fillId="0" borderId="62" xfId="7" applyNumberFormat="1" applyFont="1" applyFill="1" applyBorder="1" applyAlignment="1" applyProtection="1">
      <alignment horizontal="center" vertical="center" wrapText="1"/>
    </xf>
    <xf numFmtId="38" fontId="21" fillId="0" borderId="86" xfId="0" applyNumberFormat="1" applyFont="1" applyFill="1" applyBorder="1" applyAlignment="1" applyProtection="1">
      <alignment horizontal="center" vertical="center" textRotation="90"/>
    </xf>
    <xf numFmtId="38" fontId="21" fillId="0" borderId="71" xfId="0" applyNumberFormat="1" applyFont="1" applyFill="1" applyBorder="1" applyAlignment="1" applyProtection="1">
      <alignment horizontal="center" vertical="center" textRotation="90"/>
    </xf>
    <xf numFmtId="166" fontId="21" fillId="0" borderId="87" xfId="0" applyNumberFormat="1" applyFont="1" applyFill="1" applyBorder="1" applyAlignment="1" applyProtection="1">
      <alignment horizontal="center" vertical="center" wrapText="1"/>
    </xf>
    <xf numFmtId="166" fontId="21" fillId="0" borderId="61" xfId="0" applyNumberFormat="1" applyFont="1" applyFill="1" applyBorder="1" applyAlignment="1" applyProtection="1">
      <alignment horizontal="center" vertical="center" wrapText="1"/>
    </xf>
    <xf numFmtId="38" fontId="15" fillId="0" borderId="9" xfId="3" applyNumberFormat="1" applyFont="1" applyBorder="1" applyAlignment="1">
      <alignment horizontal="center"/>
    </xf>
    <xf numFmtId="1" fontId="9" fillId="2" borderId="3" xfId="1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wrapText="1"/>
    </xf>
    <xf numFmtId="0" fontId="9" fillId="0" borderId="0" xfId="1" applyFont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11" fillId="0" borderId="7" xfId="0" applyFont="1" applyBorder="1" applyAlignment="1">
      <alignment vertical="center"/>
    </xf>
    <xf numFmtId="1" fontId="9" fillId="2" borderId="3" xfId="1" applyNumberFormat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1" fontId="9" fillId="2" borderId="4" xfId="1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</cellXfs>
  <cellStyles count="22">
    <cellStyle name="Ezres" xfId="5" builtinId="3"/>
    <cellStyle name="Ezres 2" xfId="2"/>
    <cellStyle name="Ezres 2 2" xfId="10"/>
    <cellStyle name="Ezres 3" xfId="4"/>
    <cellStyle name="Ezres 4" xfId="11"/>
    <cellStyle name="Ezres 4 2" xfId="12"/>
    <cellStyle name="Ezres 5" xfId="13"/>
    <cellStyle name="költségvetési tábla" xfId="9"/>
    <cellStyle name="Normál" xfId="0" builtinId="0"/>
    <cellStyle name="Normál 2" xfId="1"/>
    <cellStyle name="Normál 2 2" xfId="14"/>
    <cellStyle name="Normál 3" xfId="3"/>
    <cellStyle name="Normál 3 2" xfId="7"/>
    <cellStyle name="Normál 4" xfId="15"/>
    <cellStyle name="Normál 6" xfId="8"/>
    <cellStyle name="Normál 6 2" xfId="16"/>
    <cellStyle name="számérték" xfId="17"/>
    <cellStyle name="Százalék" xfId="6" builtinId="5"/>
    <cellStyle name="Százalék 2" xfId="18"/>
    <cellStyle name="Százalék 2 2" xfId="19"/>
    <cellStyle name="Százalék 3" xfId="20"/>
    <cellStyle name="TableStyleLight1" xfId="21"/>
  </cellStyles>
  <dxfs count="1"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tt&#243;%20anyagai\El&#337;terjeszt&#233;sek\&#214;nkorm&#225;nyzat%20el&#337;terjeszt&#233;sei\2015%20&#233;v\Els&#337;%20f&#233;l&#233;v\20150226\Koltsegvetes%202015\Ktgv_M1_T&#225;bl&#225;k%202014%2001%202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tt&#243;%20anyagai\El&#337;terjeszt&#233;sek\&#214;nkorm&#225;nyzat%20el&#337;terjeszt&#233;sei\2016%20&#233;v\Els&#337;%20f&#233;l&#233;v\20160218\K&#246;lts&#233;gvet&#233;s%202016\Ktgv_M1_T&#225;bl&#225;k%202014%2001%202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lantoso\Asztal\Munka\2016%20&#233;vi%20k&#246;lts&#233;gvet&#233;s\Ktgv_2015_elso_olvasat_2015_10_3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olosin.katalin\Documents\el&#337;terjeszt&#233;sek\2021\2022%20&#233;vi%20k&#246;lts&#233;gvet&#233;s\kik&#252;ld&#246;tt%20anyag\2022_&#233;vi_ktv_rendelet_mell&#233;kle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Mérleg"/>
      <sheetName val="1A. Fő bev"/>
      <sheetName val="1B. Fő kiad"/>
      <sheetName val="1C Bev kiad fel"/>
      <sheetName val="2A Önk bev"/>
      <sheetName val="2B Önk kiad"/>
      <sheetName val="4_1 Önk kiad fel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10. stab tv"/>
      <sheetName val="11. címrend"/>
      <sheetName val="SKSZ"/>
      <sheetName val="ph"/>
      <sheetName val="ÖK kiad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>
        <row r="4">
          <cell r="C4">
            <v>447617</v>
          </cell>
        </row>
      </sheetData>
      <sheetData sheetId="2">
        <row r="4">
          <cell r="C4">
            <v>1166715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Főkönyvi szám</v>
          </cell>
          <cell r="B1" t="str">
            <v>Megnevezés</v>
          </cell>
          <cell r="C1" t="str">
            <v>2014.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</sheetData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Mérleg"/>
      <sheetName val="1A. Fő bev"/>
      <sheetName val="1B. Fő kiad"/>
      <sheetName val="1C Bev kiad fel"/>
      <sheetName val="2A Önk bev"/>
      <sheetName val="2B Önk kiad"/>
      <sheetName val="4_1 Önk kiad fel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10. stab tv"/>
      <sheetName val="11. címrend"/>
      <sheetName val="SKSZ"/>
      <sheetName val="ph"/>
      <sheetName val="ÖK kiad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/>
      <sheetData sheetId="1">
        <row r="4">
          <cell r="C4">
            <v>447617</v>
          </cell>
        </row>
      </sheetData>
      <sheetData sheetId="2">
        <row r="4">
          <cell r="C4">
            <v>1166715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Főkönyvi szám</v>
          </cell>
          <cell r="B1" t="str">
            <v>Megnevezés</v>
          </cell>
          <cell r="C1" t="str">
            <v>2014. évi előirányzat</v>
          </cell>
          <cell r="D1" t="str">
            <v>Óvodai étkeztetés 562912</v>
          </cell>
          <cell r="E1" t="str">
            <v>Óvodai nevelés 851011</v>
          </cell>
          <cell r="F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</sheetData>
      <sheetData sheetId="35"/>
      <sheetData sheetId="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ntroll"/>
      <sheetName val="0.Mérleg"/>
      <sheetName val="1A. Fő bev"/>
      <sheetName val="1B. Fő kiad"/>
      <sheetName val="1C Bev kiad fel"/>
      <sheetName val="2A Önk bev"/>
      <sheetName val="2B Önk kiad"/>
      <sheetName val="2C Önk bev kiad fel"/>
      <sheetName val="2D Céltartalék"/>
      <sheetName val="3A PH"/>
      <sheetName val="3B PH fel"/>
      <sheetName val="4A. VG bev kiad"/>
      <sheetName val="4B VG fel"/>
      <sheetName val="5A Walla"/>
      <sheetName val="5B Nyitnikék"/>
      <sheetName val="5C Bóbita"/>
      <sheetName val="5D MMMH"/>
      <sheetName val="5E Könyvtár"/>
      <sheetName val="5F Segítő Kéz"/>
      <sheetName val="5G GSZNR fel"/>
      <sheetName val="6. létszámkeret"/>
      <sheetName val="7. beruházás"/>
      <sheetName val="8. felújítás"/>
      <sheetName val="9. hitelállomány"/>
      <sheetName val="9. stab tv"/>
      <sheetName val="10. Uniós tám"/>
      <sheetName val="11. címrend"/>
      <sheetName val="SKSZ"/>
      <sheetName val="ph"/>
      <sheetName val="ÖK kiad"/>
      <sheetName val="VG"/>
      <sheetName val="Volf"/>
      <sheetName val="MMMH"/>
      <sheetName val="MMMH reszletes"/>
      <sheetName val="MMMH dologi"/>
      <sheetName val="MMMH bevetel"/>
      <sheetName val="Bóbita"/>
      <sheetName val="Nyitnikék"/>
      <sheetName val="Wal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>
        <row r="1">
          <cell r="A1" t="str">
            <v>Főkönyvi szám</v>
          </cell>
          <cell r="B1" t="str">
            <v>Megnevezés</v>
          </cell>
          <cell r="C1" t="str">
            <v>2015. évi előirányzat</v>
          </cell>
          <cell r="D1" t="str">
            <v>2016. évi előirányzat</v>
          </cell>
          <cell r="E1" t="str">
            <v>Óvodai étkeztetés 2015.</v>
          </cell>
          <cell r="F1" t="str">
            <v>Óvodai étkeztetés 2016.</v>
          </cell>
          <cell r="G1" t="str">
            <v>Óvodai nevelés 2015.</v>
          </cell>
          <cell r="H1" t="str">
            <v>Óvodai nevelés 2016.</v>
          </cell>
          <cell r="I1" t="str">
            <v>Közfoglal-koztatás</v>
          </cell>
        </row>
        <row r="2">
          <cell r="A2" t="str">
            <v>05110111</v>
          </cell>
          <cell r="B2" t="str">
            <v>Alapilletmények</v>
          </cell>
        </row>
        <row r="3">
          <cell r="A3" t="str">
            <v>05110112</v>
          </cell>
          <cell r="B3" t="str">
            <v>Illetménykiegészítések</v>
          </cell>
        </row>
        <row r="4">
          <cell r="A4" t="str">
            <v>05110113</v>
          </cell>
          <cell r="B4" t="str">
            <v>Nyelvpótlékok</v>
          </cell>
        </row>
        <row r="5">
          <cell r="A5" t="str">
            <v>05110114</v>
          </cell>
          <cell r="B5" t="str">
            <v>Egyéb kötelező pótlékok</v>
          </cell>
        </row>
        <row r="6">
          <cell r="A6" t="str">
            <v>05110115</v>
          </cell>
          <cell r="B6" t="str">
            <v>Egyéb feltételektől függő pótlékok és juttatások</v>
          </cell>
        </row>
        <row r="7">
          <cell r="A7" t="str">
            <v>05110119</v>
          </cell>
          <cell r="B7" t="str">
            <v>Egyéb juttatások</v>
          </cell>
        </row>
        <row r="8">
          <cell r="A8" t="str">
            <v>0511011</v>
          </cell>
          <cell r="B8" t="str">
            <v>Törvény szerinti illetmények, munkabérek</v>
          </cell>
        </row>
        <row r="9">
          <cell r="A9" t="str">
            <v>0511021</v>
          </cell>
          <cell r="B9" t="str">
            <v>Normatív jutalmak</v>
          </cell>
        </row>
        <row r="10">
          <cell r="A10" t="str">
            <v>0511031</v>
          </cell>
          <cell r="B10" t="str">
            <v>Céljuttatás, projektprémium</v>
          </cell>
        </row>
        <row r="11">
          <cell r="A11" t="str">
            <v>05110411</v>
          </cell>
          <cell r="B11" t="str">
            <v>Készenléti, ügyeleti, helyettesítési díj</v>
          </cell>
        </row>
        <row r="12">
          <cell r="A12" t="str">
            <v>05110412</v>
          </cell>
          <cell r="B12" t="str">
            <v>Túlóra, túlszolgálat</v>
          </cell>
        </row>
        <row r="13">
          <cell r="A13" t="str">
            <v>0511041</v>
          </cell>
          <cell r="B13" t="str">
            <v>Készenlét, ügyelet, helyettesítés, túlóra</v>
          </cell>
        </row>
        <row r="14">
          <cell r="A14" t="str">
            <v>0511051</v>
          </cell>
          <cell r="B14" t="str">
            <v>Végkielégítés</v>
          </cell>
        </row>
        <row r="15">
          <cell r="A15" t="str">
            <v>0511061</v>
          </cell>
          <cell r="B15" t="str">
            <v>Jubileumi jutalom</v>
          </cell>
        </row>
        <row r="16">
          <cell r="A16" t="str">
            <v>05110711</v>
          </cell>
          <cell r="B16" t="str">
            <v>Étkezési hozzájárulás</v>
          </cell>
        </row>
        <row r="17">
          <cell r="A17" t="str">
            <v>05110712</v>
          </cell>
          <cell r="B17" t="str">
            <v>Üdülési hozzájárulás</v>
          </cell>
        </row>
        <row r="18">
          <cell r="A18" t="str">
            <v>05110713</v>
          </cell>
          <cell r="B18" t="str">
            <v>Erzsébet-utalvány kiadásai</v>
          </cell>
        </row>
        <row r="19">
          <cell r="A19" t="str">
            <v>05110714</v>
          </cell>
          <cell r="B19" t="str">
            <v>Széchenyi Pihenő Kártya kiadásai</v>
          </cell>
        </row>
        <row r="20">
          <cell r="A20" t="str">
            <v>05110715</v>
          </cell>
          <cell r="B20" t="str">
            <v>Iskolakezdési támogatás</v>
          </cell>
        </row>
        <row r="21">
          <cell r="A21" t="str">
            <v>05110716</v>
          </cell>
          <cell r="B21" t="str">
            <v>Önkéntes biztosító pénztárakba befizetés</v>
          </cell>
        </row>
        <row r="22">
          <cell r="A22" t="str">
            <v>05110719</v>
          </cell>
          <cell r="B22" t="str">
            <v>Egyéb béren kívüli juttatások</v>
          </cell>
        </row>
        <row r="23">
          <cell r="A23" t="str">
            <v>0511071</v>
          </cell>
          <cell r="B23" t="str">
            <v>Béren kívüli juttatások</v>
          </cell>
        </row>
        <row r="24">
          <cell r="A24" t="str">
            <v>0511081</v>
          </cell>
          <cell r="B24" t="str">
            <v>Ruházati költségtérítés</v>
          </cell>
        </row>
        <row r="25">
          <cell r="A25" t="str">
            <v>0511091</v>
          </cell>
          <cell r="B25" t="str">
            <v>Közlekedési költségtérítés</v>
          </cell>
        </row>
        <row r="26">
          <cell r="A26" t="str">
            <v>0511101</v>
          </cell>
          <cell r="B26" t="str">
            <v>Egyéb költségtérítések</v>
          </cell>
        </row>
        <row r="27">
          <cell r="A27" t="str">
            <v>05111111</v>
          </cell>
          <cell r="B27" t="str">
            <v>Albérleti díj hozzájárulás</v>
          </cell>
        </row>
        <row r="28">
          <cell r="A28" t="str">
            <v>05111112</v>
          </cell>
          <cell r="B28" t="str">
            <v>Családalapítási támogatás</v>
          </cell>
        </row>
        <row r="29">
          <cell r="A29" t="str">
            <v>0511111</v>
          </cell>
          <cell r="B29" t="str">
            <v>Lakhatási támogatások</v>
          </cell>
        </row>
        <row r="30">
          <cell r="A30" t="str">
            <v>0511121</v>
          </cell>
          <cell r="B30" t="str">
            <v>Szociális támogatások</v>
          </cell>
        </row>
        <row r="31">
          <cell r="A31" t="str">
            <v>05111311</v>
          </cell>
          <cell r="B31" t="str">
            <v>Belföldi napidíj</v>
          </cell>
        </row>
        <row r="32">
          <cell r="A32" t="str">
            <v>05111312</v>
          </cell>
          <cell r="B32" t="str">
            <v>Külföldi napidíj</v>
          </cell>
        </row>
        <row r="33">
          <cell r="A33" t="str">
            <v>05111313</v>
          </cell>
          <cell r="B33" t="str">
            <v>Biztosítási díjak</v>
          </cell>
        </row>
        <row r="34">
          <cell r="A34" t="str">
            <v>05111314</v>
          </cell>
          <cell r="B34" t="str">
            <v>Kereset-kiegészítés fedezete</v>
          </cell>
        </row>
        <row r="35">
          <cell r="A35" t="str">
            <v>05111315</v>
          </cell>
          <cell r="B35" t="str">
            <v>Munkáltatói kártérítés egyéb kiegészítések</v>
          </cell>
        </row>
        <row r="36">
          <cell r="A36" t="str">
            <v>05111319</v>
          </cell>
          <cell r="B36" t="str">
            <v>Egyéb sajátos juttatások</v>
          </cell>
        </row>
        <row r="37">
          <cell r="A37" t="str">
            <v>0511131</v>
          </cell>
          <cell r="B37" t="str">
            <v>foglalkoztatottak egyéb személyi juttatásai</v>
          </cell>
        </row>
        <row r="38">
          <cell r="A38" t="str">
            <v>0511</v>
          </cell>
          <cell r="B38" t="str">
            <v>Foglalkoztatottak személyi juttatásai</v>
          </cell>
        </row>
        <row r="39">
          <cell r="A39" t="str">
            <v>0512113</v>
          </cell>
          <cell r="B39" t="str">
            <v>Képviselők, polgármesterek juttatásai</v>
          </cell>
        </row>
        <row r="40">
          <cell r="A40" t="str">
            <v>0512119</v>
          </cell>
          <cell r="B40" t="str">
            <v>Egyéb választott tisztségviselők juttatásai</v>
          </cell>
        </row>
        <row r="41">
          <cell r="A41" t="str">
            <v>051211</v>
          </cell>
          <cell r="B41" t="str">
            <v>Választott tisztviselők juttatásai</v>
          </cell>
        </row>
        <row r="42">
          <cell r="A42" t="str">
            <v>0512211</v>
          </cell>
          <cell r="B42" t="str">
            <v>Állományba nem tartozók megbízási díja</v>
          </cell>
        </row>
        <row r="43">
          <cell r="A43" t="str">
            <v>0512212</v>
          </cell>
          <cell r="B43" t="str">
            <v>Tiszteletdíj, szerzői díj, honorárium</v>
          </cell>
        </row>
        <row r="44">
          <cell r="A44" t="str">
            <v>051221</v>
          </cell>
          <cell r="B44" t="str">
            <v>Nem saját foglalkoztatottnak fizetett juttatás</v>
          </cell>
        </row>
        <row r="45">
          <cell r="A45" t="str">
            <v>0512311</v>
          </cell>
          <cell r="B45" t="str">
            <v>Prémiumévek program résztvevőinek juttatása</v>
          </cell>
        </row>
        <row r="46">
          <cell r="A46" t="str">
            <v>0512312</v>
          </cell>
          <cell r="B46" t="str">
            <v>Egyszerűsített fogl. alá tartozó mváll. juttatásai</v>
          </cell>
        </row>
        <row r="47">
          <cell r="A47" t="str">
            <v>0512314</v>
          </cell>
          <cell r="B47" t="str">
            <v>További munkaviszonyt létesítők juttatásai</v>
          </cell>
        </row>
        <row r="48">
          <cell r="A48" t="str">
            <v>0512315</v>
          </cell>
          <cell r="B48" t="str">
            <v>Felmentett munkavállalók egyéb juttatásai</v>
          </cell>
        </row>
        <row r="49">
          <cell r="A49" t="str">
            <v>0512316</v>
          </cell>
          <cell r="B49" t="str">
            <v>Adományozott kitüntetések, díjak, pénzjutalmak</v>
          </cell>
        </row>
        <row r="50">
          <cell r="A50" t="str">
            <v>0512318</v>
          </cell>
          <cell r="B50" t="str">
            <v>Reprezentációs kiadások</v>
          </cell>
        </row>
        <row r="51">
          <cell r="A51" t="str">
            <v>0512319</v>
          </cell>
          <cell r="B51" t="str">
            <v>Egyéb külső személyi juttatások</v>
          </cell>
        </row>
        <row r="52">
          <cell r="A52" t="str">
            <v>051231</v>
          </cell>
          <cell r="B52" t="str">
            <v>Egyéb külső személyi juttatások összesen</v>
          </cell>
        </row>
        <row r="53">
          <cell r="A53" t="str">
            <v>0512</v>
          </cell>
          <cell r="B53" t="str">
            <v>Külső személyi juttatások</v>
          </cell>
        </row>
        <row r="54">
          <cell r="A54" t="str">
            <v>051</v>
          </cell>
          <cell r="B54" t="str">
            <v>Személyi juttatások összesen</v>
          </cell>
        </row>
        <row r="55">
          <cell r="A55" t="str">
            <v>05211</v>
          </cell>
          <cell r="B55" t="str">
            <v>Szociális hozzájárulási adó</v>
          </cell>
        </row>
        <row r="56">
          <cell r="A56" t="str">
            <v>05212</v>
          </cell>
          <cell r="B56" t="str">
            <v>EKHO</v>
          </cell>
        </row>
        <row r="57">
          <cell r="A57" t="str">
            <v>05213</v>
          </cell>
          <cell r="B57" t="str">
            <v>Egészségügyi hozzájárulás</v>
          </cell>
        </row>
        <row r="58">
          <cell r="A58" t="str">
            <v>05214</v>
          </cell>
          <cell r="B58" t="str">
            <v>Táppénz hozzájárulás</v>
          </cell>
        </row>
        <row r="59">
          <cell r="A59" t="str">
            <v>05215</v>
          </cell>
          <cell r="B59" t="str">
            <v>Korkedvezmény-biztosítási járulék</v>
          </cell>
        </row>
        <row r="60">
          <cell r="A60" t="str">
            <v>05216</v>
          </cell>
          <cell r="B60" t="str">
            <v>Rehabilitációs hozzájárulás</v>
          </cell>
        </row>
        <row r="61">
          <cell r="A61" t="str">
            <v>05217</v>
          </cell>
          <cell r="B61" t="str">
            <v>Munkáltatót terhelő SZJA</v>
          </cell>
        </row>
        <row r="62">
          <cell r="A62" t="str">
            <v>05219</v>
          </cell>
          <cell r="B62" t="str">
            <v>Egyéb munkaadókat terhelő járulékok</v>
          </cell>
        </row>
        <row r="63">
          <cell r="A63" t="str">
            <v>052</v>
          </cell>
          <cell r="B63" t="str">
            <v>Munkaadókat terhelő járulékok összesen</v>
          </cell>
        </row>
        <row r="64">
          <cell r="A64" t="str">
            <v>0531111</v>
          </cell>
          <cell r="B64" t="str">
            <v>Gyógyszerbeszerzés</v>
          </cell>
        </row>
        <row r="65">
          <cell r="A65" t="str">
            <v>0531112</v>
          </cell>
          <cell r="B65" t="str">
            <v>Vegyszerbeszerzés</v>
          </cell>
        </row>
        <row r="66">
          <cell r="A66" t="str">
            <v>0531113</v>
          </cell>
          <cell r="B66" t="str">
            <v>Könyvbeszerzés</v>
          </cell>
        </row>
        <row r="67">
          <cell r="A67" t="str">
            <v>0531114</v>
          </cell>
          <cell r="B67" t="str">
            <v>Folyóirat-beszerzés</v>
          </cell>
        </row>
        <row r="68">
          <cell r="A68" t="str">
            <v>0531115</v>
          </cell>
          <cell r="B68" t="str">
            <v>Egyéb információhordozó-beszerzés</v>
          </cell>
        </row>
        <row r="69">
          <cell r="A69" t="str">
            <v>0531119</v>
          </cell>
          <cell r="B69" t="str">
            <v>Egyéb szakmai anyagbeszerzés</v>
          </cell>
        </row>
        <row r="70">
          <cell r="A70" t="str">
            <v>053111</v>
          </cell>
          <cell r="B70" t="str">
            <v>Szakmai anyagok beszerzése összesen</v>
          </cell>
        </row>
        <row r="71">
          <cell r="A71" t="str">
            <v>0531211</v>
          </cell>
          <cell r="B71" t="str">
            <v>Élelmiszer-beszerzés</v>
          </cell>
        </row>
        <row r="72">
          <cell r="A72" t="str">
            <v>0531212</v>
          </cell>
          <cell r="B72" t="str">
            <v>Irodaszer-, nyomtatványbeszerzés</v>
          </cell>
        </row>
        <row r="73">
          <cell r="A73" t="str">
            <v>0531213</v>
          </cell>
          <cell r="B73" t="str">
            <v>Tüzelőanyag-beszerzés</v>
          </cell>
        </row>
        <row r="74">
          <cell r="A74" t="str">
            <v>0531214</v>
          </cell>
          <cell r="B74" t="str">
            <v>Hajtó- és kenőanyag-beszerzés</v>
          </cell>
        </row>
        <row r="75">
          <cell r="A75" t="str">
            <v>0531215</v>
          </cell>
          <cell r="B75" t="str">
            <v>Munkaruha, védőruha, formaruha, egyenruha</v>
          </cell>
        </row>
        <row r="76">
          <cell r="A76" t="str">
            <v>0531219</v>
          </cell>
          <cell r="B76" t="str">
            <v>Egyéb üzemeltetési, fenntartási anyagbeszerzés</v>
          </cell>
        </row>
        <row r="77">
          <cell r="A77" t="str">
            <v>053121</v>
          </cell>
          <cell r="B77" t="str">
            <v>Üzemeltetési anyagok beszerzése összesen</v>
          </cell>
        </row>
        <row r="78">
          <cell r="A78" t="str">
            <v>0531311</v>
          </cell>
          <cell r="B78" t="str">
            <v>Árubeszerzés</v>
          </cell>
        </row>
        <row r="79">
          <cell r="A79" t="str">
            <v>0531312</v>
          </cell>
          <cell r="B79" t="str">
            <v>Göngyölegbeszerzés</v>
          </cell>
        </row>
        <row r="80">
          <cell r="A80" t="str">
            <v>053131</v>
          </cell>
          <cell r="B80" t="str">
            <v>Árubeszerzés összesen</v>
          </cell>
        </row>
        <row r="81">
          <cell r="A81" t="str">
            <v>0531</v>
          </cell>
          <cell r="B81" t="str">
            <v>Készletbeszerzés összesen</v>
          </cell>
        </row>
        <row r="82">
          <cell r="A82" t="str">
            <v>0532111</v>
          </cell>
          <cell r="B82" t="str">
            <v>Informatika tanácsadás, üzembe helyezés</v>
          </cell>
        </row>
        <row r="83">
          <cell r="A83" t="str">
            <v>0532112</v>
          </cell>
          <cell r="B83" t="str">
            <v>Informatikai szolgáltatások</v>
          </cell>
        </row>
        <row r="84">
          <cell r="A84" t="str">
            <v>0532113</v>
          </cell>
          <cell r="B84" t="str">
            <v>Informatikai eszköz, szolg. bérlés, lízing</v>
          </cell>
        </row>
        <row r="85">
          <cell r="A85" t="str">
            <v>0532114</v>
          </cell>
          <cell r="B85" t="str">
            <v>Informatikai eszközök karbantartása</v>
          </cell>
        </row>
        <row r="86">
          <cell r="A86" t="str">
            <v>0532115</v>
          </cell>
          <cell r="B86" t="str">
            <v>Adatátviteli célú távközlési díjak</v>
          </cell>
        </row>
        <row r="87">
          <cell r="A87" t="str">
            <v>0532119</v>
          </cell>
          <cell r="B87" t="str">
            <v>Egyéb informatikai szolgáltatás</v>
          </cell>
        </row>
        <row r="88">
          <cell r="A88" t="str">
            <v>053211</v>
          </cell>
          <cell r="B88" t="str">
            <v>Informatikai szolgáltatások igénybevétele</v>
          </cell>
        </row>
        <row r="89">
          <cell r="A89" t="str">
            <v>0532211</v>
          </cell>
          <cell r="B89" t="str">
            <v>Nem adatátviteli célú távközlési díjak</v>
          </cell>
        </row>
        <row r="90">
          <cell r="A90" t="str">
            <v>0532219</v>
          </cell>
          <cell r="B90" t="str">
            <v>Egyéb kommunikációs szolgáltatások</v>
          </cell>
        </row>
        <row r="91">
          <cell r="A91" t="str">
            <v>053221</v>
          </cell>
          <cell r="B91" t="str">
            <v>Egyéb kommunilációs szolgáltatás összesen</v>
          </cell>
        </row>
        <row r="92">
          <cell r="A92" t="str">
            <v>0532</v>
          </cell>
          <cell r="B92" t="str">
            <v>Kommunikációs szolgáltatások összesen</v>
          </cell>
        </row>
        <row r="93">
          <cell r="A93" t="str">
            <v>0533111</v>
          </cell>
          <cell r="B93" t="str">
            <v>Villamosenergia-szolgáltatási díjak</v>
          </cell>
        </row>
        <row r="94">
          <cell r="A94" t="str">
            <v>0533112</v>
          </cell>
          <cell r="B94" t="str">
            <v>Gázenergia-szolgáltatási díjak</v>
          </cell>
        </row>
        <row r="95">
          <cell r="A95" t="str">
            <v>0533113</v>
          </cell>
          <cell r="B95" t="str">
            <v>Távkő- és melegvíz-szolgáltatási díjak</v>
          </cell>
        </row>
        <row r="96">
          <cell r="A96" t="str">
            <v>0533114</v>
          </cell>
          <cell r="B96" t="str">
            <v>Víz- és csatornadíjak</v>
          </cell>
        </row>
        <row r="97">
          <cell r="A97" t="str">
            <v>053311</v>
          </cell>
          <cell r="B97" t="str">
            <v>Közüzemi díjak összesen</v>
          </cell>
        </row>
        <row r="98">
          <cell r="A98" t="str">
            <v>053321</v>
          </cell>
          <cell r="B98" t="str">
            <v>Vásárolt élelmezés</v>
          </cell>
        </row>
        <row r="99">
          <cell r="A99" t="str">
            <v>0533311</v>
          </cell>
          <cell r="B99" t="str">
            <v>PPP konstrukcióhoz kapcs. szolgáltatási díjak</v>
          </cell>
        </row>
        <row r="100">
          <cell r="A100" t="str">
            <v>0533312</v>
          </cell>
          <cell r="B100" t="str">
            <v>Egyéb bérleti és lízing díjak</v>
          </cell>
        </row>
        <row r="101">
          <cell r="A101">
            <v>53331</v>
          </cell>
          <cell r="B101" t="str">
            <v>Bérleti és lízing díjak összesen</v>
          </cell>
        </row>
        <row r="102">
          <cell r="A102" t="str">
            <v>053341</v>
          </cell>
          <cell r="B102" t="str">
            <v>Karbantartási, kisjavítási szolgáltatások</v>
          </cell>
        </row>
        <row r="103">
          <cell r="A103" t="str">
            <v>0533511</v>
          </cell>
          <cell r="B103" t="str">
            <v>Államháztartáson belüli közvetített szolgáltatások</v>
          </cell>
        </row>
        <row r="104">
          <cell r="A104" t="str">
            <v>0533512</v>
          </cell>
          <cell r="B104" t="str">
            <v>Államháztartáson kívüli közvetített szolgáltatások</v>
          </cell>
        </row>
        <row r="105">
          <cell r="A105" t="str">
            <v>053351</v>
          </cell>
          <cell r="B105" t="str">
            <v>Közvetített szolgáltatások összesen</v>
          </cell>
        </row>
        <row r="106">
          <cell r="A106" t="str">
            <v>0533611</v>
          </cell>
          <cell r="B106" t="str">
            <v>Vásárolt közszolgáltatások</v>
          </cell>
        </row>
        <row r="107">
          <cell r="A107" t="str">
            <v>0533612</v>
          </cell>
          <cell r="B107" t="str">
            <v>Számlázott szellemi tevékenység</v>
          </cell>
        </row>
        <row r="108">
          <cell r="A108" t="str">
            <v>0533619</v>
          </cell>
          <cell r="B108" t="str">
            <v>Egyéb szakmai szolgáltatások</v>
          </cell>
        </row>
        <row r="109">
          <cell r="A109" t="str">
            <v>053361</v>
          </cell>
          <cell r="B109" t="str">
            <v>Szakmai tevékenységet segítő szolg összesen</v>
          </cell>
        </row>
        <row r="110">
          <cell r="A110" t="str">
            <v>0533711</v>
          </cell>
          <cell r="B110" t="str">
            <v>Biztosítási szolgáltatási díjak</v>
          </cell>
        </row>
        <row r="111">
          <cell r="A111" t="str">
            <v>0533712</v>
          </cell>
          <cell r="B111" t="str">
            <v>Pénzügyi szolgáltatási díjak</v>
          </cell>
        </row>
        <row r="112">
          <cell r="A112" t="str">
            <v>0533713</v>
          </cell>
          <cell r="B112" t="str">
            <v>Szállítási szolgáltatási díjak</v>
          </cell>
        </row>
        <row r="113">
          <cell r="A113" t="str">
            <v>0533719</v>
          </cell>
          <cell r="B113" t="str">
            <v>Egyéb üzemeltetési, fenntartási szolgáltatások</v>
          </cell>
        </row>
        <row r="114">
          <cell r="A114" t="str">
            <v>053371</v>
          </cell>
          <cell r="B114" t="str">
            <v>Egyéb szolgáltatások összesen</v>
          </cell>
        </row>
        <row r="115">
          <cell r="A115" t="str">
            <v>0533</v>
          </cell>
          <cell r="B115" t="str">
            <v>Szolgáltatási kiadások összesen</v>
          </cell>
        </row>
        <row r="116">
          <cell r="A116" t="str">
            <v>0534111</v>
          </cell>
          <cell r="B116" t="str">
            <v>Belföldi kiküldetések kiadásai</v>
          </cell>
        </row>
        <row r="117">
          <cell r="A117" t="str">
            <v>0534112</v>
          </cell>
          <cell r="B117" t="str">
            <v>Külföldi kiküldetések kiadásai</v>
          </cell>
        </row>
        <row r="118">
          <cell r="A118" t="str">
            <v>053411</v>
          </cell>
          <cell r="B118" t="str">
            <v>Kiküldetések kiadásai összesen</v>
          </cell>
        </row>
        <row r="119">
          <cell r="A119" t="str">
            <v>053421</v>
          </cell>
          <cell r="B119" t="str">
            <v>Reklám- és propagandakiadások</v>
          </cell>
        </row>
        <row r="120">
          <cell r="A120" t="str">
            <v>0534</v>
          </cell>
          <cell r="B120" t="str">
            <v>Kiküldetés, reklám, propaganda összesen</v>
          </cell>
        </row>
        <row r="121">
          <cell r="A121" t="str">
            <v>0535111</v>
          </cell>
          <cell r="B121" t="str">
            <v>Működési célú felszámított, levonható ÁFA</v>
          </cell>
        </row>
        <row r="122">
          <cell r="A122" t="str">
            <v>0535112</v>
          </cell>
          <cell r="B122" t="str">
            <v>Működési célú felszámított le nem vonható ÁFA</v>
          </cell>
        </row>
        <row r="123">
          <cell r="A123" t="str">
            <v>053511</v>
          </cell>
          <cell r="B123" t="str">
            <v>Működési célú áfa összesen</v>
          </cell>
        </row>
        <row r="124">
          <cell r="A124" t="str">
            <v>0535211</v>
          </cell>
          <cell r="B124" t="str">
            <v>ÁFA befizetés</v>
          </cell>
        </row>
        <row r="125">
          <cell r="A125" t="str">
            <v>0535212</v>
          </cell>
          <cell r="B125" t="str">
            <v>Ért tárgyi eszk. Immat. javak egyenes ÁFA befiz</v>
          </cell>
        </row>
        <row r="126">
          <cell r="A126" t="str">
            <v>0535213</v>
          </cell>
          <cell r="B126" t="str">
            <v>Fordított ÁFA befizetés</v>
          </cell>
        </row>
        <row r="127">
          <cell r="A127" t="str">
            <v>053521</v>
          </cell>
          <cell r="B127" t="str">
            <v>Fizetendő áfa összesen</v>
          </cell>
        </row>
        <row r="128">
          <cell r="A128" t="str">
            <v>05353119</v>
          </cell>
          <cell r="B128" t="str">
            <v>Államháztartáson belüli egyéb kamat</v>
          </cell>
        </row>
        <row r="129">
          <cell r="A129" t="str">
            <v>05353122</v>
          </cell>
          <cell r="B129" t="str">
            <v>Hitelek kamatai</v>
          </cell>
        </row>
        <row r="130">
          <cell r="A130" t="str">
            <v>05353123</v>
          </cell>
          <cell r="B130" t="str">
            <v>Pénzügyi lízing kiadások</v>
          </cell>
        </row>
        <row r="131">
          <cell r="A131" t="str">
            <v>05353129</v>
          </cell>
          <cell r="B131" t="str">
            <v>Államháztartáson kívüli egyéb kamatok</v>
          </cell>
        </row>
        <row r="132">
          <cell r="A132" t="str">
            <v>053531</v>
          </cell>
          <cell r="B132" t="str">
            <v>Kamatkiadások</v>
          </cell>
        </row>
        <row r="133">
          <cell r="A133" t="str">
            <v>0535411</v>
          </cell>
          <cell r="B133" t="str">
            <v>Árfolyamveszteség</v>
          </cell>
        </row>
        <row r="134">
          <cell r="A134" t="str">
            <v>0535419</v>
          </cell>
          <cell r="B134" t="str">
            <v>Egyéb különféle pénzügyi műveletek kiadásai</v>
          </cell>
        </row>
        <row r="135">
          <cell r="A135" t="str">
            <v>053541</v>
          </cell>
          <cell r="B135" t="str">
            <v>Egyéb pénzügyi műveletek kiadásai</v>
          </cell>
        </row>
        <row r="136">
          <cell r="A136" t="str">
            <v>0535511</v>
          </cell>
          <cell r="B136" t="str">
            <v>Adók, adójellegű befizetések</v>
          </cell>
        </row>
        <row r="137">
          <cell r="A137" t="str">
            <v>0535512</v>
          </cell>
          <cell r="B137" t="str">
            <v>Díjak, egyéb befizetések</v>
          </cell>
        </row>
        <row r="138">
          <cell r="A138" t="str">
            <v>0535513</v>
          </cell>
          <cell r="B138" t="str">
            <v>Késedelmi kamat, kötbér, egyéb kártérítés</v>
          </cell>
        </row>
        <row r="139">
          <cell r="A139" t="str">
            <v>0535519</v>
          </cell>
          <cell r="B139" t="str">
            <v>Egyéb különféle dologi kiadások</v>
          </cell>
        </row>
        <row r="140">
          <cell r="A140" t="str">
            <v>053551</v>
          </cell>
          <cell r="B140" t="str">
            <v>Egyéb dologi kiadások</v>
          </cell>
        </row>
        <row r="141">
          <cell r="A141" t="str">
            <v>0535</v>
          </cell>
          <cell r="B141" t="str">
            <v>Különféle befizetések, egyéb dologi kiadások</v>
          </cell>
        </row>
        <row r="142">
          <cell r="A142" t="str">
            <v>053</v>
          </cell>
          <cell r="B142" t="str">
            <v>Dologi kiadások összesen</v>
          </cell>
        </row>
        <row r="143">
          <cell r="B143" t="str">
            <v>Működési kiadások összesen</v>
          </cell>
        </row>
        <row r="144">
          <cell r="A144" t="str">
            <v>056311</v>
          </cell>
          <cell r="B144" t="str">
            <v>Informatikai eszköz beszerzés</v>
          </cell>
        </row>
        <row r="145">
          <cell r="A145" t="str">
            <v>056411</v>
          </cell>
          <cell r="B145" t="str">
            <v>Egyéb eszköz beszerzés</v>
          </cell>
        </row>
        <row r="146">
          <cell r="A146" t="str">
            <v>056415</v>
          </cell>
          <cell r="B146" t="str">
            <v>Jármű beszerzés</v>
          </cell>
        </row>
        <row r="147">
          <cell r="A147" t="str">
            <v>05671</v>
          </cell>
          <cell r="B147" t="str">
            <v>Beruházás le nem vonható ÁFA</v>
          </cell>
        </row>
        <row r="148">
          <cell r="A148" t="str">
            <v>056</v>
          </cell>
          <cell r="B148" t="str">
            <v>Beruházások összesen</v>
          </cell>
        </row>
        <row r="149">
          <cell r="A149" t="str">
            <v>057211</v>
          </cell>
          <cell r="B149" t="str">
            <v>Informatikai eszköz felújítása</v>
          </cell>
        </row>
        <row r="150">
          <cell r="A150" t="str">
            <v>057311</v>
          </cell>
          <cell r="B150" t="str">
            <v>Egyéb eszköz felújítása</v>
          </cell>
        </row>
        <row r="151">
          <cell r="A151" t="str">
            <v>057315</v>
          </cell>
          <cell r="B151" t="str">
            <v>Jármű felújítása</v>
          </cell>
        </row>
        <row r="152">
          <cell r="A152" t="str">
            <v>05741</v>
          </cell>
          <cell r="B152" t="str">
            <v>Felújítás le nem vonfható ÁFA</v>
          </cell>
        </row>
        <row r="153">
          <cell r="A153" t="str">
            <v>057</v>
          </cell>
          <cell r="B153" t="str">
            <v>Felújítások összesen</v>
          </cell>
        </row>
        <row r="154">
          <cell r="B154" t="str">
            <v>Felhalmozási kiadások összesen</v>
          </cell>
        </row>
        <row r="155">
          <cell r="B155" t="str">
            <v>Kiadások mindösszesen</v>
          </cell>
        </row>
        <row r="157">
          <cell r="A157" t="str">
            <v>I.</v>
          </cell>
          <cell r="B157" t="str">
            <v>MŰKÖDÉSI KÖLTSÉGVETÉSI BEVÉTELEK</v>
          </cell>
        </row>
        <row r="158">
          <cell r="A158" t="str">
            <v>1.</v>
          </cell>
          <cell r="B158" t="str">
            <v>Működési célú támogatások államháztartáson belülről</v>
          </cell>
        </row>
        <row r="159">
          <cell r="B159" t="str">
            <v>1.1. Egyéb működési célú támogatások bevételei államháztartáson belülről</v>
          </cell>
        </row>
        <row r="160">
          <cell r="A160" t="str">
            <v>1.</v>
          </cell>
          <cell r="B160" t="str">
            <v>Működési bevételek</v>
          </cell>
        </row>
        <row r="161">
          <cell r="B161" t="str">
            <v>1.1. Készletértékesítés bevétele</v>
          </cell>
        </row>
        <row r="162">
          <cell r="B162" t="str">
            <v>1.2. Szolgáltatások ellenértéke</v>
          </cell>
        </row>
        <row r="163">
          <cell r="B163" t="str">
            <v>1.3. Tulajdonosi bevételek</v>
          </cell>
        </row>
        <row r="164">
          <cell r="B164" t="str">
            <v>Egyéb bérleti díj</v>
          </cell>
        </row>
        <row r="165">
          <cell r="B165" t="str">
            <v>1.4. Ellátási díjak</v>
          </cell>
        </row>
        <row r="166">
          <cell r="B166" t="str">
            <v>1.5. Kiszámlázott általános forgalmi adó</v>
          </cell>
        </row>
        <row r="167">
          <cell r="B167" t="str">
            <v>1.6. Általános forgalmi adó visszatérítése</v>
          </cell>
        </row>
        <row r="168">
          <cell r="B168" t="str">
            <v>1.7. Kamatbevételek</v>
          </cell>
        </row>
        <row r="169">
          <cell r="B169" t="str">
            <v>1.8. Egyéb működési bevételek</v>
          </cell>
        </row>
        <row r="170">
          <cell r="A170" t="str">
            <v>3.</v>
          </cell>
          <cell r="B170" t="str">
            <v>Működési célú átvett pénzeszközök</v>
          </cell>
        </row>
        <row r="171">
          <cell r="B171" t="str">
            <v>3.1. Egyéb működési célú átvett pénzeszközök</v>
          </cell>
        </row>
      </sheetData>
      <sheetData sheetId="37" refreshError="1"/>
      <sheetData sheetId="3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melléklet"/>
      <sheetName val="2. melléklet"/>
      <sheetName val="3. melléklet"/>
      <sheetName val="4. melléklet "/>
      <sheetName val="5. melléklet"/>
      <sheetName val="6. melléklet"/>
      <sheetName val="7. melléklet"/>
      <sheetName val="8. melléklet (Lakás tv)"/>
      <sheetName val="9. melléklet "/>
      <sheetName val="10. melléklet (Uniós tám)"/>
      <sheetName val="Támogatások részletezve"/>
    </sheetNames>
    <sheetDataSet>
      <sheetData sheetId="0"/>
      <sheetData sheetId="1">
        <row r="313">
          <cell r="K313">
            <v>0</v>
          </cell>
        </row>
        <row r="315">
          <cell r="K315">
            <v>0</v>
          </cell>
        </row>
        <row r="317">
          <cell r="E317">
            <v>1169671</v>
          </cell>
          <cell r="F317">
            <v>3571029.58</v>
          </cell>
          <cell r="G317">
            <v>916445</v>
          </cell>
          <cell r="H317">
            <v>506696.5</v>
          </cell>
          <cell r="I317">
            <v>495664</v>
          </cell>
          <cell r="J317">
            <v>95055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9"/>
  <sheetViews>
    <sheetView zoomScale="120" zoomScaleNormal="120" workbookViewId="0">
      <selection activeCell="C24" sqref="C24:C25"/>
    </sheetView>
  </sheetViews>
  <sheetFormatPr defaultRowHeight="15" x14ac:dyDescent="0.25"/>
  <cols>
    <col min="1" max="1" width="5.5703125" customWidth="1"/>
    <col min="2" max="2" width="50.7109375" bestFit="1" customWidth="1"/>
    <col min="3" max="3" width="19.5703125" customWidth="1"/>
  </cols>
  <sheetData>
    <row r="1" spans="1:3" x14ac:dyDescent="0.25">
      <c r="A1" t="s">
        <v>735</v>
      </c>
    </row>
    <row r="2" spans="1:3" x14ac:dyDescent="0.25">
      <c r="A2" s="550"/>
      <c r="B2" s="550" t="s">
        <v>735</v>
      </c>
      <c r="C2" s="550"/>
    </row>
    <row r="3" spans="1:3" x14ac:dyDescent="0.25">
      <c r="A3" s="567" t="s">
        <v>736</v>
      </c>
      <c r="B3" s="567" t="s">
        <v>781</v>
      </c>
      <c r="C3" s="550"/>
    </row>
    <row r="4" spans="1:3" x14ac:dyDescent="0.25">
      <c r="A4" s="550"/>
      <c r="B4" s="550" t="s">
        <v>737</v>
      </c>
      <c r="C4" s="551">
        <v>16000</v>
      </c>
    </row>
    <row r="5" spans="1:3" x14ac:dyDescent="0.25">
      <c r="A5" s="550"/>
      <c r="B5" s="550" t="s">
        <v>759</v>
      </c>
      <c r="C5" s="553">
        <v>20000</v>
      </c>
    </row>
    <row r="6" spans="1:3" x14ac:dyDescent="0.25">
      <c r="A6" s="550"/>
      <c r="B6" s="550" t="s">
        <v>760</v>
      </c>
      <c r="C6" s="553">
        <v>30000</v>
      </c>
    </row>
    <row r="7" spans="1:3" x14ac:dyDescent="0.25">
      <c r="A7" s="550"/>
      <c r="B7" s="550" t="s">
        <v>738</v>
      </c>
      <c r="C7" s="551">
        <v>20000</v>
      </c>
    </row>
    <row r="8" spans="1:3" x14ac:dyDescent="0.25">
      <c r="A8" s="550"/>
      <c r="B8" s="550" t="s">
        <v>739</v>
      </c>
      <c r="C8" s="551">
        <v>2000</v>
      </c>
    </row>
    <row r="9" spans="1:3" x14ac:dyDescent="0.25">
      <c r="A9" s="550"/>
      <c r="B9" s="550" t="s">
        <v>740</v>
      </c>
      <c r="C9" s="551">
        <v>4725</v>
      </c>
    </row>
    <row r="10" spans="1:3" s="554" customFormat="1" x14ac:dyDescent="0.25">
      <c r="A10" s="552"/>
      <c r="B10" s="552" t="s">
        <v>741</v>
      </c>
      <c r="C10" s="553">
        <v>5000</v>
      </c>
    </row>
    <row r="11" spans="1:3" x14ac:dyDescent="0.25">
      <c r="A11" s="550"/>
      <c r="B11" s="555" t="s">
        <v>742</v>
      </c>
      <c r="C11" s="556">
        <f>SUM(C4:C10)</f>
        <v>97725</v>
      </c>
    </row>
    <row r="12" spans="1:3" x14ac:dyDescent="0.25">
      <c r="A12" s="550"/>
      <c r="B12" s="555"/>
      <c r="C12" s="556"/>
    </row>
    <row r="13" spans="1:3" x14ac:dyDescent="0.25">
      <c r="A13" s="567" t="s">
        <v>779</v>
      </c>
      <c r="B13" s="566" t="s">
        <v>780</v>
      </c>
      <c r="C13" s="556">
        <v>4500</v>
      </c>
    </row>
    <row r="14" spans="1:3" x14ac:dyDescent="0.25">
      <c r="A14" s="550"/>
      <c r="B14" s="555"/>
      <c r="C14" s="556"/>
    </row>
    <row r="15" spans="1:3" x14ac:dyDescent="0.25">
      <c r="A15" s="567" t="s">
        <v>743</v>
      </c>
      <c r="B15" s="567" t="s">
        <v>783</v>
      </c>
      <c r="C15" s="551"/>
    </row>
    <row r="16" spans="1:3" x14ac:dyDescent="0.25">
      <c r="A16" s="550"/>
      <c r="B16" s="550" t="s">
        <v>744</v>
      </c>
      <c r="C16" s="553">
        <v>40000</v>
      </c>
    </row>
    <row r="17" spans="1:3" ht="30" x14ac:dyDescent="0.25">
      <c r="A17" s="550"/>
      <c r="B17" s="561" t="s">
        <v>774</v>
      </c>
      <c r="C17" s="562">
        <v>3770</v>
      </c>
    </row>
    <row r="18" spans="1:3" x14ac:dyDescent="0.25">
      <c r="A18" s="550"/>
      <c r="B18" s="550" t="s">
        <v>745</v>
      </c>
      <c r="C18" s="553">
        <v>500</v>
      </c>
    </row>
    <row r="19" spans="1:3" x14ac:dyDescent="0.25">
      <c r="A19" s="550"/>
      <c r="B19" s="550" t="s">
        <v>746</v>
      </c>
      <c r="C19" s="569">
        <v>56000</v>
      </c>
    </row>
    <row r="20" spans="1:3" x14ac:dyDescent="0.25">
      <c r="A20" s="550"/>
      <c r="B20" s="550" t="s">
        <v>747</v>
      </c>
      <c r="C20" s="553">
        <v>3000</v>
      </c>
    </row>
    <row r="21" spans="1:3" x14ac:dyDescent="0.25">
      <c r="A21" s="550"/>
      <c r="B21" s="550" t="s">
        <v>748</v>
      </c>
      <c r="C21" s="553">
        <v>264574</v>
      </c>
    </row>
    <row r="22" spans="1:3" x14ac:dyDescent="0.25">
      <c r="A22" s="550"/>
      <c r="B22" s="550" t="s">
        <v>786</v>
      </c>
      <c r="C22" s="553">
        <v>50638</v>
      </c>
    </row>
    <row r="23" spans="1:3" x14ac:dyDescent="0.25">
      <c r="A23" s="550"/>
      <c r="B23" s="550" t="s">
        <v>787</v>
      </c>
      <c r="C23" s="553">
        <v>294000</v>
      </c>
    </row>
    <row r="24" spans="1:3" x14ac:dyDescent="0.25">
      <c r="A24" s="550"/>
      <c r="B24" s="550" t="s">
        <v>784</v>
      </c>
      <c r="C24" s="553">
        <v>5000</v>
      </c>
    </row>
    <row r="25" spans="1:3" x14ac:dyDescent="0.25">
      <c r="A25" s="550"/>
      <c r="B25" s="550" t="s">
        <v>749</v>
      </c>
      <c r="C25" s="553">
        <v>5100</v>
      </c>
    </row>
    <row r="26" spans="1:3" x14ac:dyDescent="0.25">
      <c r="A26" s="550"/>
      <c r="B26" s="550" t="s">
        <v>750</v>
      </c>
      <c r="C26" s="553">
        <v>10000</v>
      </c>
    </row>
    <row r="27" spans="1:3" x14ac:dyDescent="0.25">
      <c r="A27" s="550"/>
      <c r="B27" s="550" t="s">
        <v>753</v>
      </c>
      <c r="C27" s="553">
        <v>5000</v>
      </c>
    </row>
    <row r="28" spans="1:3" x14ac:dyDescent="0.25">
      <c r="A28" s="550"/>
      <c r="B28" s="550" t="s">
        <v>754</v>
      </c>
      <c r="C28" s="553">
        <v>1500</v>
      </c>
    </row>
    <row r="29" spans="1:3" hidden="1" x14ac:dyDescent="0.25">
      <c r="A29" s="550"/>
      <c r="B29" s="550" t="s">
        <v>755</v>
      </c>
      <c r="C29" s="553">
        <f>-4000+4000</f>
        <v>0</v>
      </c>
    </row>
    <row r="30" spans="1:3" x14ac:dyDescent="0.25">
      <c r="A30" s="550"/>
      <c r="B30" s="550" t="s">
        <v>756</v>
      </c>
      <c r="C30" s="553">
        <v>1775</v>
      </c>
    </row>
    <row r="31" spans="1:3" x14ac:dyDescent="0.25">
      <c r="A31" s="550"/>
      <c r="B31" s="550" t="s">
        <v>757</v>
      </c>
      <c r="C31" s="553">
        <f>-15000+30000</f>
        <v>15000</v>
      </c>
    </row>
    <row r="32" spans="1:3" x14ac:dyDescent="0.25">
      <c r="A32" s="550"/>
      <c r="B32" s="550" t="s">
        <v>758</v>
      </c>
      <c r="C32" s="553">
        <v>1000</v>
      </c>
    </row>
    <row r="33" spans="1:3" x14ac:dyDescent="0.25">
      <c r="A33" s="550"/>
      <c r="B33" s="550" t="s">
        <v>761</v>
      </c>
      <c r="C33" s="553">
        <v>2000</v>
      </c>
    </row>
    <row r="34" spans="1:3" x14ac:dyDescent="0.25">
      <c r="A34" s="550"/>
      <c r="B34" s="550" t="s">
        <v>762</v>
      </c>
      <c r="C34" s="553">
        <v>20000</v>
      </c>
    </row>
    <row r="35" spans="1:3" x14ac:dyDescent="0.25">
      <c r="A35" s="550"/>
      <c r="B35" s="550" t="s">
        <v>763</v>
      </c>
      <c r="C35" s="553">
        <f>-1000+4000</f>
        <v>3000</v>
      </c>
    </row>
    <row r="36" spans="1:3" x14ac:dyDescent="0.25">
      <c r="A36" s="550"/>
      <c r="B36" s="550" t="s">
        <v>764</v>
      </c>
      <c r="C36" s="553">
        <v>10000</v>
      </c>
    </row>
    <row r="37" spans="1:3" x14ac:dyDescent="0.25">
      <c r="A37" s="550"/>
      <c r="B37" s="550" t="s">
        <v>765</v>
      </c>
      <c r="C37" s="553">
        <v>4000</v>
      </c>
    </row>
    <row r="38" spans="1:3" x14ac:dyDescent="0.25">
      <c r="A38" s="550"/>
      <c r="B38" s="550" t="s">
        <v>782</v>
      </c>
      <c r="C38" s="553">
        <v>5000</v>
      </c>
    </row>
    <row r="39" spans="1:3" x14ac:dyDescent="0.25">
      <c r="A39" s="550"/>
      <c r="B39" s="550" t="s">
        <v>766</v>
      </c>
      <c r="C39" s="553">
        <f>-30000+50000</f>
        <v>20000</v>
      </c>
    </row>
    <row r="40" spans="1:3" hidden="1" x14ac:dyDescent="0.25">
      <c r="A40" s="550"/>
      <c r="B40" s="557" t="s">
        <v>767</v>
      </c>
      <c r="C40" s="558"/>
    </row>
    <row r="41" spans="1:3" hidden="1" x14ac:dyDescent="0.25">
      <c r="A41" s="550"/>
      <c r="B41" s="557" t="s">
        <v>768</v>
      </c>
      <c r="C41" s="558"/>
    </row>
    <row r="42" spans="1:3" x14ac:dyDescent="0.25">
      <c r="A42" s="550"/>
      <c r="B42" s="555" t="s">
        <v>742</v>
      </c>
      <c r="C42" s="559">
        <f>SUM(C16:C41)</f>
        <v>820857</v>
      </c>
    </row>
    <row r="43" spans="1:3" x14ac:dyDescent="0.25">
      <c r="A43" s="550" t="s">
        <v>785</v>
      </c>
      <c r="B43" s="550"/>
      <c r="C43" s="553"/>
    </row>
    <row r="44" spans="1:3" x14ac:dyDescent="0.25">
      <c r="A44" s="550"/>
      <c r="B44" s="550" t="s">
        <v>751</v>
      </c>
      <c r="C44" s="553">
        <v>4791</v>
      </c>
    </row>
    <row r="45" spans="1:3" x14ac:dyDescent="0.25">
      <c r="A45" s="550"/>
      <c r="B45" s="550" t="s">
        <v>752</v>
      </c>
      <c r="C45" s="553">
        <f>-15000+30000</f>
        <v>15000</v>
      </c>
    </row>
    <row r="46" spans="1:3" x14ac:dyDescent="0.25">
      <c r="A46" s="550"/>
      <c r="B46" s="555" t="s">
        <v>742</v>
      </c>
      <c r="C46" s="568">
        <f>SUM(C44:C45)</f>
        <v>19791</v>
      </c>
    </row>
    <row r="47" spans="1:3" x14ac:dyDescent="0.25">
      <c r="A47" s="550"/>
      <c r="B47" s="550"/>
      <c r="C47" s="553"/>
    </row>
    <row r="49" spans="3:3" x14ac:dyDescent="0.25">
      <c r="C49" s="560">
        <f>+C42+C11+C13+C46</f>
        <v>942873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abSelected="1" view="pageBreakPreview" topLeftCell="A7" zoomScale="110" zoomScaleNormal="110" zoomScaleSheetLayoutView="110" zoomScalePageLayoutView="160" workbookViewId="0">
      <selection activeCell="H33" sqref="H33"/>
    </sheetView>
  </sheetViews>
  <sheetFormatPr defaultColWidth="9.140625" defaultRowHeight="12.75" x14ac:dyDescent="0.2"/>
  <cols>
    <col min="1" max="1" width="2.42578125" style="67" customWidth="1"/>
    <col min="2" max="2" width="4.140625" style="67" customWidth="1"/>
    <col min="3" max="3" width="28.42578125" style="67" customWidth="1"/>
    <col min="4" max="4" width="9.42578125" style="67" customWidth="1"/>
    <col min="5" max="5" width="10.28515625" style="67" customWidth="1"/>
    <col min="6" max="6" width="10.140625" style="67" customWidth="1"/>
    <col min="7" max="7" width="9.5703125" style="67" customWidth="1"/>
    <col min="8" max="8" width="10.140625" style="67" customWidth="1"/>
    <col min="9" max="9" width="3.5703125" style="67" customWidth="1"/>
    <col min="10" max="10" width="5" style="67" customWidth="1"/>
    <col min="11" max="11" width="24" style="67" customWidth="1"/>
    <col min="12" max="12" width="8.7109375" style="67" customWidth="1"/>
    <col min="13" max="13" width="9.85546875" style="67" customWidth="1"/>
    <col min="14" max="14" width="10" style="67" customWidth="1"/>
    <col min="15" max="15" width="10.28515625" style="67" customWidth="1"/>
    <col min="16" max="16" width="10.42578125" style="67" customWidth="1"/>
    <col min="17" max="17" width="12.42578125" style="67" customWidth="1"/>
    <col min="18" max="18" width="10.28515625" style="67" bestFit="1" customWidth="1"/>
    <col min="19" max="16384" width="9.140625" style="67"/>
  </cols>
  <sheetData>
    <row r="1" spans="1:20" ht="33.75" customHeight="1" thickBot="1" x14ac:dyDescent="0.25">
      <c r="A1" s="608" t="s">
        <v>86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8"/>
      <c r="N1" s="608"/>
      <c r="O1" s="608"/>
      <c r="P1" s="608"/>
    </row>
    <row r="2" spans="1:20" ht="27" customHeight="1" thickBot="1" x14ac:dyDescent="0.25">
      <c r="A2" s="609" t="s">
        <v>87</v>
      </c>
      <c r="B2" s="610"/>
      <c r="C2" s="610"/>
      <c r="D2" s="611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</row>
    <row r="3" spans="1:20" ht="56.25" customHeight="1" x14ac:dyDescent="0.2">
      <c r="A3" s="612" t="s">
        <v>88</v>
      </c>
      <c r="B3" s="613"/>
      <c r="C3" s="614"/>
      <c r="D3" s="68" t="s">
        <v>89</v>
      </c>
      <c r="E3" s="69" t="s">
        <v>90</v>
      </c>
      <c r="F3" s="70" t="s">
        <v>91</v>
      </c>
      <c r="G3" s="595" t="s">
        <v>776</v>
      </c>
      <c r="H3" s="71" t="s">
        <v>777</v>
      </c>
      <c r="I3" s="615" t="s">
        <v>93</v>
      </c>
      <c r="J3" s="616"/>
      <c r="K3" s="617"/>
      <c r="L3" s="71" t="s">
        <v>89</v>
      </c>
      <c r="M3" s="72" t="s">
        <v>90</v>
      </c>
      <c r="N3" s="70" t="s">
        <v>91</v>
      </c>
      <c r="O3" s="595" t="s">
        <v>776</v>
      </c>
      <c r="P3" s="71" t="s">
        <v>777</v>
      </c>
      <c r="Q3" s="73"/>
    </row>
    <row r="4" spans="1:20" x14ac:dyDescent="0.2">
      <c r="A4" s="74" t="s">
        <v>94</v>
      </c>
      <c r="B4" s="75"/>
      <c r="C4" s="76"/>
      <c r="D4" s="77">
        <f t="shared" ref="D4:G4" si="0">D5+D11</f>
        <v>10479546</v>
      </c>
      <c r="E4" s="78">
        <f t="shared" si="0"/>
        <v>7478059</v>
      </c>
      <c r="F4" s="79">
        <f t="shared" si="0"/>
        <v>7246662</v>
      </c>
      <c r="G4" s="80">
        <f t="shared" si="0"/>
        <v>9041846</v>
      </c>
      <c r="H4" s="81">
        <f>H5+H11</f>
        <v>9813848</v>
      </c>
      <c r="I4" s="82" t="s">
        <v>95</v>
      </c>
      <c r="J4" s="83"/>
      <c r="K4" s="84"/>
      <c r="L4" s="85">
        <f t="shared" ref="L4:O4" si="1">L5+L11</f>
        <v>10744846</v>
      </c>
      <c r="M4" s="86">
        <f t="shared" si="1"/>
        <v>14284268</v>
      </c>
      <c r="N4" s="87">
        <f t="shared" si="1"/>
        <v>15822623</v>
      </c>
      <c r="O4" s="88">
        <f t="shared" si="1"/>
        <v>10396843.436000003</v>
      </c>
      <c r="P4" s="89">
        <f>P5+P11</f>
        <v>15456661</v>
      </c>
      <c r="Q4" s="90"/>
      <c r="R4" s="90"/>
    </row>
    <row r="5" spans="1:20" x14ac:dyDescent="0.2">
      <c r="A5" s="91"/>
      <c r="B5" s="75" t="s">
        <v>10</v>
      </c>
      <c r="C5" s="76"/>
      <c r="D5" s="81">
        <f>SUM(D6:D9)</f>
        <v>8558563</v>
      </c>
      <c r="E5" s="78">
        <f>SUM(E6:E9)</f>
        <v>6704059</v>
      </c>
      <c r="F5" s="79">
        <f>SUM(F6:F9)</f>
        <v>6397662</v>
      </c>
      <c r="G5" s="80">
        <f>SUM(G6:G9)</f>
        <v>8189629</v>
      </c>
      <c r="H5" s="81">
        <f>SUM(H6:H9)</f>
        <v>8367384</v>
      </c>
      <c r="I5" s="92"/>
      <c r="J5" s="83" t="s">
        <v>96</v>
      </c>
      <c r="K5" s="84"/>
      <c r="L5" s="85">
        <f t="shared" ref="L5:O5" si="2">SUM(L6:L10)</f>
        <v>8409966</v>
      </c>
      <c r="M5" s="86">
        <f t="shared" si="2"/>
        <v>12339944</v>
      </c>
      <c r="N5" s="87">
        <f t="shared" si="2"/>
        <v>12722866</v>
      </c>
      <c r="O5" s="88">
        <f t="shared" si="2"/>
        <v>8736747.9220000021</v>
      </c>
      <c r="P5" s="89">
        <f>SUM(P6:P10)</f>
        <v>13163789</v>
      </c>
      <c r="Q5" s="90"/>
      <c r="R5" s="90"/>
    </row>
    <row r="6" spans="1:20" ht="22.5" x14ac:dyDescent="0.2">
      <c r="A6" s="93"/>
      <c r="B6" s="94" t="s">
        <v>97</v>
      </c>
      <c r="C6" s="95" t="s">
        <v>5</v>
      </c>
      <c r="D6" s="96">
        <v>2042199</v>
      </c>
      <c r="E6" s="97">
        <v>2089691</v>
      </c>
      <c r="F6" s="97">
        <v>2183079</v>
      </c>
      <c r="G6" s="97">
        <v>2272473</v>
      </c>
      <c r="H6" s="100">
        <v>2307617</v>
      </c>
      <c r="I6" s="101"/>
      <c r="J6" s="102" t="s">
        <v>98</v>
      </c>
      <c r="K6" s="103" t="s">
        <v>6</v>
      </c>
      <c r="L6" s="104">
        <v>2781337</v>
      </c>
      <c r="M6" s="105">
        <v>3469661</v>
      </c>
      <c r="N6" s="106">
        <v>3617625</v>
      </c>
      <c r="O6" s="107">
        <v>3113213.0200000005</v>
      </c>
      <c r="P6" s="104">
        <v>3891561</v>
      </c>
      <c r="Q6" s="90"/>
      <c r="R6" s="90"/>
      <c r="T6" s="108"/>
    </row>
    <row r="7" spans="1:20" ht="22.5" x14ac:dyDescent="0.2">
      <c r="A7" s="93"/>
      <c r="B7" s="94" t="s">
        <v>99</v>
      </c>
      <c r="C7" s="109" t="s">
        <v>8</v>
      </c>
      <c r="D7" s="96">
        <v>2756655</v>
      </c>
      <c r="E7" s="97">
        <v>2535271</v>
      </c>
      <c r="F7" s="97">
        <v>2544471</v>
      </c>
      <c r="G7" s="97">
        <v>2965516</v>
      </c>
      <c r="H7" s="100">
        <v>2991479</v>
      </c>
      <c r="I7" s="101"/>
      <c r="J7" s="102" t="s">
        <v>100</v>
      </c>
      <c r="K7" s="103" t="s">
        <v>101</v>
      </c>
      <c r="L7" s="104">
        <v>484275</v>
      </c>
      <c r="M7" s="105">
        <v>583899</v>
      </c>
      <c r="N7" s="106">
        <v>617072</v>
      </c>
      <c r="O7" s="107">
        <v>484530.98100000003</v>
      </c>
      <c r="P7" s="104">
        <v>564245</v>
      </c>
      <c r="Q7" s="90"/>
      <c r="R7" s="90"/>
      <c r="T7" s="108"/>
    </row>
    <row r="8" spans="1:20" x14ac:dyDescent="0.2">
      <c r="A8" s="93"/>
      <c r="B8" s="94" t="s">
        <v>102</v>
      </c>
      <c r="C8" s="109" t="s">
        <v>10</v>
      </c>
      <c r="D8" s="96">
        <v>3748659</v>
      </c>
      <c r="E8" s="97">
        <v>2078597</v>
      </c>
      <c r="F8" s="97">
        <v>1659225</v>
      </c>
      <c r="G8" s="97">
        <v>2935985</v>
      </c>
      <c r="H8" s="100">
        <v>3068288</v>
      </c>
      <c r="I8" s="101"/>
      <c r="J8" s="102" t="s">
        <v>103</v>
      </c>
      <c r="K8" s="103" t="s">
        <v>11</v>
      </c>
      <c r="L8" s="104">
        <v>4658994</v>
      </c>
      <c r="M8" s="105">
        <v>5195364</v>
      </c>
      <c r="N8" s="106">
        <v>5972976</v>
      </c>
      <c r="O8" s="107">
        <v>4047634.2470000004</v>
      </c>
      <c r="P8" s="104">
        <v>5500569</v>
      </c>
      <c r="Q8" s="90"/>
      <c r="R8" s="90"/>
      <c r="T8" s="108"/>
    </row>
    <row r="9" spans="1:20" x14ac:dyDescent="0.2">
      <c r="A9" s="93"/>
      <c r="B9" s="94" t="s">
        <v>104</v>
      </c>
      <c r="C9" s="109" t="s">
        <v>13</v>
      </c>
      <c r="D9" s="96">
        <v>11050</v>
      </c>
      <c r="E9" s="97">
        <v>500</v>
      </c>
      <c r="F9" s="97">
        <v>10887</v>
      </c>
      <c r="G9" s="97">
        <v>15655</v>
      </c>
      <c r="H9" s="100">
        <v>0</v>
      </c>
      <c r="I9" s="101"/>
      <c r="J9" s="102" t="s">
        <v>105</v>
      </c>
      <c r="K9" s="103" t="s">
        <v>14</v>
      </c>
      <c r="L9" s="104">
        <v>107568</v>
      </c>
      <c r="M9" s="105">
        <v>197900</v>
      </c>
      <c r="N9" s="106">
        <v>199000</v>
      </c>
      <c r="O9" s="107">
        <v>142717.079</v>
      </c>
      <c r="P9" s="104">
        <v>186500</v>
      </c>
      <c r="Q9" s="90"/>
      <c r="R9" s="90"/>
      <c r="T9" s="108"/>
    </row>
    <row r="10" spans="1:20" x14ac:dyDescent="0.2">
      <c r="A10" s="111"/>
      <c r="B10" s="112"/>
      <c r="C10" s="113"/>
      <c r="D10" s="114"/>
      <c r="E10" s="115"/>
      <c r="F10" s="112"/>
      <c r="G10" s="116"/>
      <c r="H10" s="117"/>
      <c r="I10" s="101"/>
      <c r="J10" s="102" t="s">
        <v>106</v>
      </c>
      <c r="K10" s="118" t="s">
        <v>16</v>
      </c>
      <c r="L10" s="104">
        <v>377792</v>
      </c>
      <c r="M10" s="105">
        <v>2893120</v>
      </c>
      <c r="N10" s="106">
        <v>2316193</v>
      </c>
      <c r="O10" s="107">
        <v>948652.59499999997</v>
      </c>
      <c r="P10" s="104">
        <v>3020914</v>
      </c>
      <c r="Q10" s="90"/>
      <c r="R10" s="90"/>
      <c r="T10" s="108"/>
    </row>
    <row r="11" spans="1:20" x14ac:dyDescent="0.2">
      <c r="A11" s="119"/>
      <c r="B11" s="75" t="s">
        <v>19</v>
      </c>
      <c r="C11" s="76"/>
      <c r="D11" s="81">
        <f t="shared" ref="D11:G11" si="3">SUM(D12:D14)</f>
        <v>1920983</v>
      </c>
      <c r="E11" s="78">
        <f t="shared" si="3"/>
        <v>774000</v>
      </c>
      <c r="F11" s="79">
        <f t="shared" si="3"/>
        <v>849000</v>
      </c>
      <c r="G11" s="80">
        <f t="shared" si="3"/>
        <v>852217</v>
      </c>
      <c r="H11" s="81">
        <f>SUM(H12:H14)</f>
        <v>1446464</v>
      </c>
      <c r="I11" s="119"/>
      <c r="J11" s="83" t="s">
        <v>107</v>
      </c>
      <c r="K11" s="84"/>
      <c r="L11" s="85">
        <f t="shared" ref="L11:O11" si="4">SUM(L12:L14)</f>
        <v>2334880</v>
      </c>
      <c r="M11" s="86">
        <f t="shared" si="4"/>
        <v>1944324</v>
      </c>
      <c r="N11" s="87">
        <f t="shared" si="4"/>
        <v>3099757</v>
      </c>
      <c r="O11" s="88">
        <f t="shared" si="4"/>
        <v>1660095.514</v>
      </c>
      <c r="P11" s="89">
        <f>SUM(P12:P14)</f>
        <v>2292872</v>
      </c>
      <c r="Q11" s="90"/>
      <c r="R11" s="90"/>
      <c r="T11" s="108"/>
    </row>
    <row r="12" spans="1:20" ht="22.5" x14ac:dyDescent="0.2">
      <c r="A12" s="93"/>
      <c r="B12" s="94" t="s">
        <v>108</v>
      </c>
      <c r="C12" s="207" t="s">
        <v>17</v>
      </c>
      <c r="D12" s="96">
        <v>1067000</v>
      </c>
      <c r="E12" s="97">
        <v>5000</v>
      </c>
      <c r="F12" s="97">
        <v>0</v>
      </c>
      <c r="G12" s="97">
        <v>0</v>
      </c>
      <c r="H12" s="100">
        <v>87464</v>
      </c>
      <c r="I12" s="101"/>
      <c r="J12" s="102" t="s">
        <v>109</v>
      </c>
      <c r="K12" s="103" t="s">
        <v>18</v>
      </c>
      <c r="L12" s="104">
        <v>1758252</v>
      </c>
      <c r="M12" s="105">
        <v>658677</v>
      </c>
      <c r="N12" s="106">
        <v>1156425</v>
      </c>
      <c r="O12" s="107">
        <v>850042.4929999999</v>
      </c>
      <c r="P12" s="104">
        <v>1007058</v>
      </c>
      <c r="Q12" s="90"/>
      <c r="R12" s="90"/>
      <c r="T12" s="108"/>
    </row>
    <row r="13" spans="1:20" x14ac:dyDescent="0.2">
      <c r="A13" s="120"/>
      <c r="B13" s="121" t="s">
        <v>110</v>
      </c>
      <c r="C13" s="122" t="s">
        <v>19</v>
      </c>
      <c r="D13" s="96">
        <v>847769</v>
      </c>
      <c r="E13" s="97">
        <v>750000</v>
      </c>
      <c r="F13" s="97">
        <v>750000</v>
      </c>
      <c r="G13" s="97">
        <v>753005</v>
      </c>
      <c r="H13" s="123">
        <v>1350000</v>
      </c>
      <c r="I13" s="101"/>
      <c r="J13" s="102" t="s">
        <v>111</v>
      </c>
      <c r="K13" s="103" t="s">
        <v>20</v>
      </c>
      <c r="L13" s="104">
        <v>519089</v>
      </c>
      <c r="M13" s="105">
        <v>1148647</v>
      </c>
      <c r="N13" s="106">
        <v>1675028</v>
      </c>
      <c r="O13" s="107">
        <v>721306.58299999998</v>
      </c>
      <c r="P13" s="104">
        <v>1266023</v>
      </c>
      <c r="Q13" s="90"/>
      <c r="R13" s="90"/>
      <c r="T13" s="108"/>
    </row>
    <row r="14" spans="1:20" x14ac:dyDescent="0.2">
      <c r="A14" s="93"/>
      <c r="B14" s="94" t="s">
        <v>112</v>
      </c>
      <c r="C14" s="109" t="s">
        <v>21</v>
      </c>
      <c r="D14" s="96">
        <v>6214</v>
      </c>
      <c r="E14" s="97">
        <v>19000</v>
      </c>
      <c r="F14" s="97">
        <v>99000</v>
      </c>
      <c r="G14" s="97">
        <v>99212</v>
      </c>
      <c r="H14" s="100">
        <v>9000</v>
      </c>
      <c r="I14" s="101"/>
      <c r="J14" s="102" t="s">
        <v>113</v>
      </c>
      <c r="K14" s="103" t="s">
        <v>22</v>
      </c>
      <c r="L14" s="104">
        <v>57539</v>
      </c>
      <c r="M14" s="105">
        <v>137000</v>
      </c>
      <c r="N14" s="106">
        <v>268304</v>
      </c>
      <c r="O14" s="107">
        <v>88746.437999999995</v>
      </c>
      <c r="P14" s="104">
        <v>19791</v>
      </c>
      <c r="Q14" s="90"/>
      <c r="R14" s="90"/>
    </row>
    <row r="15" spans="1:20" x14ac:dyDescent="0.2">
      <c r="A15" s="124" t="s">
        <v>114</v>
      </c>
      <c r="B15" s="75"/>
      <c r="C15" s="76"/>
      <c r="D15" s="81">
        <f t="shared" ref="D15:G15" si="5">SUM(D22:D23,D16)</f>
        <v>17838398</v>
      </c>
      <c r="E15" s="78">
        <f t="shared" si="5"/>
        <v>15544325</v>
      </c>
      <c r="F15" s="79">
        <f t="shared" si="5"/>
        <v>16926193</v>
      </c>
      <c r="G15" s="80">
        <f t="shared" si="5"/>
        <v>16977732.999000002</v>
      </c>
      <c r="H15" s="81">
        <f>SUM(H22:H23,H16)</f>
        <v>11395821</v>
      </c>
      <c r="I15" s="125" t="s">
        <v>115</v>
      </c>
      <c r="J15" s="83"/>
      <c r="K15" s="84"/>
      <c r="L15" s="85">
        <f t="shared" ref="L15:O15" si="6">SUM(L22:L23,L16)</f>
        <v>11098445</v>
      </c>
      <c r="M15" s="86">
        <f t="shared" si="6"/>
        <v>8738115</v>
      </c>
      <c r="N15" s="87">
        <f t="shared" si="6"/>
        <v>8350232</v>
      </c>
      <c r="O15" s="88">
        <f t="shared" si="6"/>
        <v>8197149.0039999997</v>
      </c>
      <c r="P15" s="89">
        <f>SUM(P22:P23,P16)</f>
        <v>5753007</v>
      </c>
      <c r="Q15" s="90"/>
      <c r="R15" s="90"/>
    </row>
    <row r="16" spans="1:20" x14ac:dyDescent="0.2">
      <c r="A16" s="74"/>
      <c r="B16" s="126" t="s">
        <v>116</v>
      </c>
      <c r="C16" s="109" t="s">
        <v>117</v>
      </c>
      <c r="D16" s="127">
        <f>SUM(D17:D20)</f>
        <v>17838398</v>
      </c>
      <c r="E16" s="97">
        <f>SUM(E17:E19)</f>
        <v>15544325</v>
      </c>
      <c r="F16" s="98">
        <v>16926193</v>
      </c>
      <c r="G16" s="99">
        <f>SUM(G17:G20)</f>
        <v>16977732.999000002</v>
      </c>
      <c r="H16" s="100">
        <f>SUM(H18:H21)</f>
        <v>11395821</v>
      </c>
      <c r="I16" s="82"/>
      <c r="J16" s="102" t="s">
        <v>118</v>
      </c>
      <c r="K16" s="128" t="s">
        <v>119</v>
      </c>
      <c r="L16" s="129">
        <f>SUM(L17:L20)</f>
        <v>11098445</v>
      </c>
      <c r="M16" s="105">
        <v>8738115</v>
      </c>
      <c r="N16" s="106">
        <v>8350232</v>
      </c>
      <c r="O16" s="107">
        <f>SUM(O17:O22)</f>
        <v>8197149.0039999997</v>
      </c>
      <c r="P16" s="104">
        <f>SUM(P17:P21)</f>
        <v>5753007</v>
      </c>
      <c r="Q16" s="90"/>
      <c r="R16" s="90"/>
    </row>
    <row r="17" spans="1:18" x14ac:dyDescent="0.2">
      <c r="A17" s="130"/>
      <c r="B17" s="94"/>
      <c r="C17" s="131" t="s">
        <v>120</v>
      </c>
      <c r="D17" s="132">
        <v>8114016</v>
      </c>
      <c r="E17" s="133">
        <v>4757910</v>
      </c>
      <c r="F17" s="134">
        <v>4757910</v>
      </c>
      <c r="G17" s="134">
        <v>4757910</v>
      </c>
      <c r="H17" s="136"/>
      <c r="I17" s="101"/>
      <c r="J17" s="102"/>
      <c r="K17" s="137" t="s">
        <v>121</v>
      </c>
      <c r="L17" s="138">
        <v>5557910</v>
      </c>
      <c r="M17" s="139">
        <v>4757910</v>
      </c>
      <c r="N17" s="140">
        <v>0</v>
      </c>
      <c r="O17" s="141">
        <v>0</v>
      </c>
      <c r="P17" s="142"/>
      <c r="Q17" s="108"/>
    </row>
    <row r="18" spans="1:18" ht="22.5" x14ac:dyDescent="0.2">
      <c r="A18" s="74"/>
      <c r="B18" s="126"/>
      <c r="C18" s="131" t="s">
        <v>122</v>
      </c>
      <c r="D18" s="132">
        <v>4176278</v>
      </c>
      <c r="E18" s="133">
        <v>4570300</v>
      </c>
      <c r="F18" s="133">
        <v>6538427</v>
      </c>
      <c r="G18" s="133">
        <v>6458424.9990000008</v>
      </c>
      <c r="H18" s="143">
        <v>4254190</v>
      </c>
      <c r="I18" s="101"/>
      <c r="J18" s="102"/>
      <c r="K18" s="144" t="s">
        <v>896</v>
      </c>
      <c r="L18" s="138"/>
      <c r="M18" s="139"/>
      <c r="N18" s="140"/>
      <c r="O18" s="141"/>
      <c r="P18" s="142">
        <v>51376</v>
      </c>
      <c r="Q18" s="108"/>
    </row>
    <row r="19" spans="1:18" ht="22.5" x14ac:dyDescent="0.2">
      <c r="A19" s="74"/>
      <c r="B19" s="126"/>
      <c r="C19" s="144" t="s">
        <v>123</v>
      </c>
      <c r="D19" s="132">
        <v>5495500</v>
      </c>
      <c r="E19" s="133">
        <v>6216115</v>
      </c>
      <c r="F19" s="133">
        <v>5321830</v>
      </c>
      <c r="G19" s="133">
        <v>5224616</v>
      </c>
      <c r="H19" s="143">
        <v>4601631</v>
      </c>
      <c r="I19" s="101"/>
      <c r="J19" s="102"/>
      <c r="K19" s="144" t="s">
        <v>123</v>
      </c>
      <c r="L19" s="138">
        <v>5495500</v>
      </c>
      <c r="M19" s="139">
        <v>6216115</v>
      </c>
      <c r="N19" s="140">
        <v>5321830</v>
      </c>
      <c r="O19" s="141">
        <v>5321830.0039999997</v>
      </c>
      <c r="P19" s="142">
        <v>4601631</v>
      </c>
      <c r="Q19" s="108"/>
    </row>
    <row r="20" spans="1:18" ht="22.5" x14ac:dyDescent="0.2">
      <c r="A20" s="74"/>
      <c r="B20" s="126"/>
      <c r="C20" s="131" t="s">
        <v>124</v>
      </c>
      <c r="D20" s="132">
        <v>52604</v>
      </c>
      <c r="E20" s="133">
        <v>0</v>
      </c>
      <c r="F20" s="134"/>
      <c r="G20" s="135">
        <v>536782</v>
      </c>
      <c r="H20" s="143"/>
      <c r="I20" s="101"/>
      <c r="J20" s="102"/>
      <c r="K20" s="145" t="s">
        <v>125</v>
      </c>
      <c r="L20" s="138">
        <v>45035</v>
      </c>
      <c r="M20" s="139">
        <v>22000</v>
      </c>
      <c r="N20" s="140">
        <v>372000</v>
      </c>
      <c r="O20" s="141">
        <v>375319</v>
      </c>
      <c r="P20" s="142"/>
      <c r="Q20" s="108"/>
    </row>
    <row r="21" spans="1:18" x14ac:dyDescent="0.2">
      <c r="A21" s="74"/>
      <c r="B21" s="126"/>
      <c r="C21" s="131" t="s">
        <v>895</v>
      </c>
      <c r="D21" s="132"/>
      <c r="E21" s="133"/>
      <c r="F21" s="134"/>
      <c r="G21" s="135"/>
      <c r="H21" s="143">
        <v>2540000</v>
      </c>
      <c r="I21" s="101"/>
      <c r="J21" s="102"/>
      <c r="K21" s="137" t="s">
        <v>126</v>
      </c>
      <c r="L21" s="146"/>
      <c r="M21" s="105"/>
      <c r="N21" s="592"/>
      <c r="O21" s="141">
        <v>2500000</v>
      </c>
      <c r="P21" s="142">
        <v>1100000</v>
      </c>
      <c r="Q21" s="108"/>
    </row>
    <row r="22" spans="1:18" x14ac:dyDescent="0.2">
      <c r="A22" s="93"/>
      <c r="B22" s="94" t="s">
        <v>127</v>
      </c>
      <c r="C22" s="109" t="s">
        <v>128</v>
      </c>
      <c r="D22" s="147"/>
      <c r="E22" s="148"/>
      <c r="F22" s="149"/>
      <c r="G22" s="150"/>
      <c r="H22" s="151">
        <f>'[4]2. melléklet'!K313</f>
        <v>0</v>
      </c>
      <c r="I22" s="101"/>
      <c r="J22" s="102" t="s">
        <v>129</v>
      </c>
      <c r="K22" s="128" t="s">
        <v>130</v>
      </c>
      <c r="L22" s="152"/>
      <c r="M22" s="153"/>
      <c r="N22" s="154"/>
      <c r="O22" s="141"/>
      <c r="P22" s="110">
        <v>0</v>
      </c>
    </row>
    <row r="23" spans="1:18" x14ac:dyDescent="0.2">
      <c r="A23" s="93"/>
      <c r="B23" s="94" t="s">
        <v>131</v>
      </c>
      <c r="C23" s="95" t="s">
        <v>132</v>
      </c>
      <c r="D23" s="155"/>
      <c r="E23" s="156"/>
      <c r="F23" s="157"/>
      <c r="G23" s="158"/>
      <c r="H23" s="151">
        <f>'[4]2. melléklet'!K315</f>
        <v>0</v>
      </c>
      <c r="I23" s="101"/>
      <c r="J23" s="102" t="s">
        <v>133</v>
      </c>
      <c r="K23" s="128" t="s">
        <v>134</v>
      </c>
      <c r="L23" s="152"/>
      <c r="M23" s="153"/>
      <c r="N23" s="154"/>
      <c r="O23" s="159"/>
      <c r="P23" s="110">
        <v>0</v>
      </c>
    </row>
    <row r="24" spans="1:18" ht="23.25" thickBot="1" x14ac:dyDescent="0.25">
      <c r="A24" s="93"/>
      <c r="B24" s="149"/>
      <c r="C24" s="145" t="s">
        <v>135</v>
      </c>
      <c r="D24" s="163">
        <f>D16-D19</f>
        <v>12342898</v>
      </c>
      <c r="E24" s="160">
        <f>E16-E19</f>
        <v>9328210</v>
      </c>
      <c r="F24" s="161">
        <f>+F16-F19</f>
        <v>11604363</v>
      </c>
      <c r="G24" s="162">
        <f>G16-G19</f>
        <v>11753116.999000002</v>
      </c>
      <c r="H24" s="163">
        <f>H16-H19</f>
        <v>6794190</v>
      </c>
      <c r="I24" s="101"/>
      <c r="J24" s="154"/>
      <c r="K24" s="145" t="s">
        <v>136</v>
      </c>
      <c r="L24" s="164"/>
      <c r="M24" s="164">
        <f>+M16-M19</f>
        <v>2522000</v>
      </c>
      <c r="N24" s="165">
        <f>+N16-N19</f>
        <v>3028402</v>
      </c>
      <c r="O24" s="162">
        <f>+O16-O19</f>
        <v>2875319</v>
      </c>
      <c r="P24" s="166">
        <f>P16-P18</f>
        <v>5701631</v>
      </c>
    </row>
    <row r="25" spans="1:18" x14ac:dyDescent="0.2">
      <c r="A25" s="74" t="s">
        <v>137</v>
      </c>
      <c r="B25" s="167"/>
      <c r="C25" s="76"/>
      <c r="D25" s="168">
        <f t="shared" ref="D25:F25" si="7">D4+D15</f>
        <v>28317944</v>
      </c>
      <c r="E25" s="169">
        <f t="shared" si="7"/>
        <v>23022384</v>
      </c>
      <c r="F25" s="170">
        <f t="shared" si="7"/>
        <v>24172855</v>
      </c>
      <c r="G25" s="171">
        <f>G4+G15</f>
        <v>26019578.999000002</v>
      </c>
      <c r="H25" s="168">
        <f>H4+H15</f>
        <v>21209669</v>
      </c>
      <c r="I25" s="172" t="s">
        <v>138</v>
      </c>
      <c r="J25" s="173"/>
      <c r="K25" s="174"/>
      <c r="L25" s="175">
        <f>L4+L15</f>
        <v>21843291</v>
      </c>
      <c r="M25" s="176">
        <f>M4+M15+1</f>
        <v>23022384</v>
      </c>
      <c r="N25" s="177">
        <f>N4+N15</f>
        <v>24172855</v>
      </c>
      <c r="O25" s="178">
        <f>O4+O15</f>
        <v>18593992.440000001</v>
      </c>
      <c r="P25" s="179">
        <f>P4+P15+1</f>
        <v>21209669</v>
      </c>
      <c r="Q25" s="90"/>
      <c r="R25" s="90"/>
    </row>
    <row r="26" spans="1:18" x14ac:dyDescent="0.2">
      <c r="A26" s="618" t="s">
        <v>139</v>
      </c>
      <c r="B26" s="619"/>
      <c r="C26" s="620"/>
      <c r="D26" s="100">
        <f>D19*-1</f>
        <v>-5495500</v>
      </c>
      <c r="E26" s="180">
        <f>E19*-1</f>
        <v>-6216115</v>
      </c>
      <c r="F26" s="98">
        <f>F19*-1</f>
        <v>-5321830</v>
      </c>
      <c r="G26" s="99">
        <f>G19*-1</f>
        <v>-5224616</v>
      </c>
      <c r="H26" s="100">
        <f>H19*-1</f>
        <v>-4601631</v>
      </c>
      <c r="I26" s="621" t="s">
        <v>140</v>
      </c>
      <c r="J26" s="622"/>
      <c r="K26" s="623"/>
      <c r="L26" s="181">
        <f>L19*-1</f>
        <v>-5495500</v>
      </c>
      <c r="M26" s="182">
        <f>M19*-1</f>
        <v>-6216115</v>
      </c>
      <c r="N26" s="183">
        <f>N19*-1</f>
        <v>-5321830</v>
      </c>
      <c r="O26" s="184">
        <f>O19*-1</f>
        <v>-5321830.0039999997</v>
      </c>
      <c r="P26" s="185">
        <f>P19*-1</f>
        <v>-4601631</v>
      </c>
      <c r="Q26" s="108"/>
    </row>
    <row r="27" spans="1:18" ht="13.5" thickBot="1" x14ac:dyDescent="0.25">
      <c r="A27" s="596" t="s">
        <v>141</v>
      </c>
      <c r="B27" s="597"/>
      <c r="C27" s="598"/>
      <c r="D27" s="186">
        <f t="shared" ref="D27:F27" si="8">D25+D26</f>
        <v>22822444</v>
      </c>
      <c r="E27" s="187">
        <f t="shared" si="8"/>
        <v>16806269</v>
      </c>
      <c r="F27" s="188">
        <f t="shared" si="8"/>
        <v>18851025</v>
      </c>
      <c r="G27" s="189">
        <f>G25+G26</f>
        <v>20794962.999000002</v>
      </c>
      <c r="H27" s="186">
        <f>H25+H26</f>
        <v>16608038</v>
      </c>
      <c r="I27" s="599" t="s">
        <v>142</v>
      </c>
      <c r="J27" s="600"/>
      <c r="K27" s="601"/>
      <c r="L27" s="190">
        <f>L25+L26</f>
        <v>16347791</v>
      </c>
      <c r="M27" s="191">
        <f>M25+M26</f>
        <v>16806269</v>
      </c>
      <c r="N27" s="192">
        <f>N25+N26</f>
        <v>18851025</v>
      </c>
      <c r="O27" s="193">
        <f>O25+O26</f>
        <v>13272162.436000001</v>
      </c>
      <c r="P27" s="194">
        <f>P25+P26</f>
        <v>16608038</v>
      </c>
      <c r="Q27" s="108"/>
    </row>
    <row r="28" spans="1:18" x14ac:dyDescent="0.2">
      <c r="A28" s="195" t="s">
        <v>143</v>
      </c>
      <c r="B28" s="196"/>
      <c r="C28" s="195"/>
      <c r="D28" s="197"/>
      <c r="E28" s="197"/>
      <c r="F28" s="197"/>
      <c r="G28" s="197"/>
      <c r="H28" s="198"/>
      <c r="I28" s="602"/>
      <c r="J28" s="603"/>
      <c r="K28" s="603"/>
      <c r="L28" s="604"/>
      <c r="M28" s="604"/>
      <c r="N28" s="604"/>
      <c r="O28" s="604"/>
      <c r="P28" s="603"/>
    </row>
    <row r="29" spans="1:18" x14ac:dyDescent="0.2">
      <c r="A29" s="199" t="s">
        <v>144</v>
      </c>
      <c r="B29" s="200"/>
      <c r="C29" s="199"/>
      <c r="D29" s="98">
        <f>SUM(D30:D31)</f>
        <v>-265300</v>
      </c>
      <c r="E29" s="98">
        <f>SUM(E30:E31)</f>
        <v>-6806209</v>
      </c>
      <c r="F29" s="98">
        <f>SUM(F30:F31)</f>
        <v>-8575961</v>
      </c>
      <c r="G29" s="98">
        <f>SUM(G30:G31)</f>
        <v>-1354997.4360000021</v>
      </c>
      <c r="H29" s="98">
        <v>-5642814</v>
      </c>
      <c r="I29" s="605"/>
      <c r="J29" s="604"/>
      <c r="K29" s="604"/>
      <c r="L29" s="604"/>
      <c r="M29" s="604"/>
      <c r="N29" s="604"/>
      <c r="O29" s="604"/>
      <c r="P29" s="604"/>
    </row>
    <row r="30" spans="1:18" x14ac:dyDescent="0.2">
      <c r="A30" s="201"/>
      <c r="B30" s="202" t="s">
        <v>145</v>
      </c>
      <c r="C30" s="203"/>
      <c r="D30" s="98">
        <f>+D5-L5</f>
        <v>148597</v>
      </c>
      <c r="E30" s="98">
        <f>+E5-M5</f>
        <v>-5635885</v>
      </c>
      <c r="F30" s="98">
        <f>+F5-N5</f>
        <v>-6325204</v>
      </c>
      <c r="G30" s="98">
        <f>+G5-O5</f>
        <v>-547118.92200000212</v>
      </c>
      <c r="H30" s="98">
        <v>-4796406</v>
      </c>
      <c r="I30" s="605"/>
      <c r="J30" s="604"/>
      <c r="K30" s="604"/>
      <c r="L30" s="604"/>
      <c r="M30" s="604"/>
      <c r="N30" s="604"/>
      <c r="O30" s="604"/>
      <c r="P30" s="604"/>
    </row>
    <row r="31" spans="1:18" x14ac:dyDescent="0.2">
      <c r="A31" s="201"/>
      <c r="B31" s="202" t="s">
        <v>146</v>
      </c>
      <c r="C31" s="203"/>
      <c r="D31" s="98">
        <f>+D11-L11</f>
        <v>-413897</v>
      </c>
      <c r="E31" s="98">
        <f>+E11-M11</f>
        <v>-1170324</v>
      </c>
      <c r="F31" s="98">
        <f>+F11-N11</f>
        <v>-2250757</v>
      </c>
      <c r="G31" s="98">
        <f>+G11-O11</f>
        <v>-807878.51399999997</v>
      </c>
      <c r="H31" s="98">
        <v>-848408</v>
      </c>
      <c r="I31" s="605"/>
      <c r="J31" s="604"/>
      <c r="K31" s="604"/>
      <c r="L31" s="604"/>
      <c r="M31" s="604"/>
      <c r="N31" s="604"/>
      <c r="O31" s="604"/>
      <c r="P31" s="604"/>
    </row>
    <row r="32" spans="1:18" x14ac:dyDescent="0.2">
      <c r="A32" s="199" t="s">
        <v>147</v>
      </c>
      <c r="B32" s="200"/>
      <c r="C32" s="199"/>
      <c r="D32" s="98">
        <f>D15-L15</f>
        <v>6739953</v>
      </c>
      <c r="E32" s="98">
        <f>E15-M15-1</f>
        <v>6806209</v>
      </c>
      <c r="F32" s="98">
        <f>F15-N15</f>
        <v>8575961</v>
      </c>
      <c r="G32" s="98">
        <f>G15-O15</f>
        <v>8780583.995000001</v>
      </c>
      <c r="H32" s="98">
        <v>5642814</v>
      </c>
      <c r="I32" s="605"/>
      <c r="J32" s="604"/>
      <c r="K32" s="604"/>
      <c r="L32" s="604"/>
      <c r="M32" s="604"/>
      <c r="N32" s="604"/>
      <c r="O32" s="604"/>
      <c r="P32" s="604"/>
    </row>
    <row r="33" spans="1:16" ht="13.5" thickBot="1" x14ac:dyDescent="0.25">
      <c r="A33" s="204" t="s">
        <v>148</v>
      </c>
      <c r="B33" s="205"/>
      <c r="C33" s="206"/>
      <c r="D33" s="188">
        <f>D32+D29</f>
        <v>6474653</v>
      </c>
      <c r="E33" s="188">
        <f>E32+E29</f>
        <v>0</v>
      </c>
      <c r="F33" s="188">
        <f>F32+F29</f>
        <v>0</v>
      </c>
      <c r="G33" s="188">
        <f>G32+G29</f>
        <v>7425586.5589999985</v>
      </c>
      <c r="H33" s="188">
        <f>H32+H29</f>
        <v>0</v>
      </c>
      <c r="I33" s="606"/>
      <c r="J33" s="607"/>
      <c r="K33" s="607"/>
      <c r="L33" s="607"/>
      <c r="M33" s="607"/>
      <c r="N33" s="607"/>
      <c r="O33" s="607"/>
      <c r="P33" s="607"/>
    </row>
  </sheetData>
  <mergeCells count="9">
    <mergeCell ref="A27:C27"/>
    <mergeCell ref="I27:K27"/>
    <mergeCell ref="I28:P33"/>
    <mergeCell ref="A1:P1"/>
    <mergeCell ref="A2:P2"/>
    <mergeCell ref="A3:C3"/>
    <mergeCell ref="I3:K3"/>
    <mergeCell ref="A26:C26"/>
    <mergeCell ref="I26:K26"/>
  </mergeCells>
  <pageMargins left="0.27559055118110237" right="0.31496062992125984" top="0.74803149606299213" bottom="0.74803149606299213" header="0.31496062992125984" footer="0.31496062992125984"/>
  <pageSetup paperSize="9" scale="85" fitToHeight="0" orientation="landscape" r:id="rId1"/>
  <headerFooter>
    <oddHeader>&amp;R1. tájékoztató tábla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C39" sqref="C39"/>
    </sheetView>
  </sheetViews>
  <sheetFormatPr defaultRowHeight="15" x14ac:dyDescent="0.25"/>
  <cols>
    <col min="2" max="2" width="48.5703125" customWidth="1"/>
    <col min="3" max="3" width="24.42578125" customWidth="1"/>
  </cols>
  <sheetData>
    <row r="1" spans="1:4" ht="15.75" thickBot="1" x14ac:dyDescent="0.3">
      <c r="A1" s="570"/>
      <c r="B1" s="584"/>
      <c r="C1" s="570" t="s">
        <v>846</v>
      </c>
    </row>
    <row r="2" spans="1:4" ht="15.75" thickBot="1" x14ac:dyDescent="0.3">
      <c r="A2" s="571" t="s">
        <v>847</v>
      </c>
      <c r="B2" s="572" t="s">
        <v>848</v>
      </c>
      <c r="C2" s="573">
        <v>3000</v>
      </c>
      <c r="D2" t="s">
        <v>892</v>
      </c>
    </row>
    <row r="3" spans="1:4" ht="15.75" thickBot="1" x14ac:dyDescent="0.3">
      <c r="A3" s="571" t="s">
        <v>847</v>
      </c>
      <c r="B3" s="572" t="s">
        <v>773</v>
      </c>
      <c r="C3" s="574">
        <v>300</v>
      </c>
      <c r="D3" t="s">
        <v>769</v>
      </c>
    </row>
    <row r="4" spans="1:4" ht="26.25" thickBot="1" x14ac:dyDescent="0.3">
      <c r="A4" s="571" t="s">
        <v>849</v>
      </c>
      <c r="B4" s="572" t="s">
        <v>851</v>
      </c>
      <c r="C4" s="573">
        <v>1000</v>
      </c>
      <c r="D4" t="s">
        <v>889</v>
      </c>
    </row>
    <row r="5" spans="1:4" ht="15.75" thickBot="1" x14ac:dyDescent="0.3">
      <c r="A5" s="571" t="s">
        <v>849</v>
      </c>
      <c r="B5" s="575" t="s">
        <v>856</v>
      </c>
      <c r="C5" s="576">
        <v>1250</v>
      </c>
      <c r="D5" t="s">
        <v>889</v>
      </c>
    </row>
    <row r="6" spans="1:4" ht="15.75" thickBot="1" x14ac:dyDescent="0.3">
      <c r="A6" s="571" t="s">
        <v>849</v>
      </c>
      <c r="B6" s="575" t="s">
        <v>855</v>
      </c>
      <c r="C6" s="576">
        <v>4000</v>
      </c>
      <c r="D6" t="s">
        <v>894</v>
      </c>
    </row>
    <row r="7" spans="1:4" ht="15.75" thickBot="1" x14ac:dyDescent="0.3">
      <c r="A7" s="571" t="s">
        <v>849</v>
      </c>
      <c r="B7" s="572" t="s">
        <v>850</v>
      </c>
      <c r="C7" s="574">
        <v>500</v>
      </c>
      <c r="D7" t="s">
        <v>892</v>
      </c>
    </row>
    <row r="8" spans="1:4" ht="26.25" thickBot="1" x14ac:dyDescent="0.3">
      <c r="A8" s="571" t="s">
        <v>849</v>
      </c>
      <c r="B8" s="572" t="s">
        <v>852</v>
      </c>
      <c r="C8" s="573">
        <v>3000</v>
      </c>
      <c r="D8" t="s">
        <v>892</v>
      </c>
    </row>
    <row r="9" spans="1:4" ht="26.25" thickBot="1" x14ac:dyDescent="0.3">
      <c r="A9" s="571" t="s">
        <v>849</v>
      </c>
      <c r="B9" s="572" t="s">
        <v>854</v>
      </c>
      <c r="C9" s="573">
        <v>1520</v>
      </c>
      <c r="D9" t="s">
        <v>769</v>
      </c>
    </row>
    <row r="10" spans="1:4" ht="15.75" thickBot="1" x14ac:dyDescent="0.3">
      <c r="A10" s="571" t="s">
        <v>849</v>
      </c>
      <c r="B10" s="572" t="s">
        <v>853</v>
      </c>
      <c r="C10" s="574">
        <v>1200</v>
      </c>
      <c r="D10" t="s">
        <v>769</v>
      </c>
    </row>
    <row r="11" spans="1:4" ht="15.75" thickBot="1" x14ac:dyDescent="0.3">
      <c r="A11" s="571" t="s">
        <v>857</v>
      </c>
      <c r="B11" s="572" t="s">
        <v>858</v>
      </c>
      <c r="C11" s="573">
        <v>3000</v>
      </c>
      <c r="D11" t="s">
        <v>892</v>
      </c>
    </row>
    <row r="12" spans="1:4" ht="15.75" thickBot="1" x14ac:dyDescent="0.3">
      <c r="A12" s="571" t="s">
        <v>859</v>
      </c>
      <c r="B12" s="572" t="s">
        <v>860</v>
      </c>
      <c r="C12" s="574">
        <v>700</v>
      </c>
      <c r="D12" t="s">
        <v>769</v>
      </c>
    </row>
    <row r="13" spans="1:4" ht="26.25" thickBot="1" x14ac:dyDescent="0.3">
      <c r="A13" s="571" t="s">
        <v>861</v>
      </c>
      <c r="B13" s="575" t="s">
        <v>866</v>
      </c>
      <c r="C13" s="577">
        <v>500</v>
      </c>
      <c r="D13" t="s">
        <v>889</v>
      </c>
    </row>
    <row r="14" spans="1:4" ht="26.25" thickBot="1" x14ac:dyDescent="0.3">
      <c r="A14" s="571" t="s">
        <v>861</v>
      </c>
      <c r="B14" s="572" t="s">
        <v>864</v>
      </c>
      <c r="C14" s="574">
        <v>300</v>
      </c>
      <c r="D14" t="s">
        <v>889</v>
      </c>
    </row>
    <row r="15" spans="1:4" x14ac:dyDescent="0.25">
      <c r="A15" s="585" t="s">
        <v>861</v>
      </c>
      <c r="B15" s="587" t="s">
        <v>745</v>
      </c>
      <c r="C15" s="588">
        <v>500</v>
      </c>
      <c r="D15" t="s">
        <v>743</v>
      </c>
    </row>
    <row r="16" spans="1:4" ht="15.75" thickBot="1" x14ac:dyDescent="0.3">
      <c r="A16" s="571" t="s">
        <v>861</v>
      </c>
      <c r="B16" s="572" t="s">
        <v>862</v>
      </c>
      <c r="C16" s="574" t="s">
        <v>863</v>
      </c>
      <c r="D16" t="s">
        <v>893</v>
      </c>
    </row>
    <row r="17" spans="1:4" ht="15.75" thickBot="1" x14ac:dyDescent="0.3">
      <c r="A17" s="571" t="s">
        <v>861</v>
      </c>
      <c r="B17" s="575" t="s">
        <v>867</v>
      </c>
      <c r="C17" s="576">
        <v>30000</v>
      </c>
      <c r="D17" t="s">
        <v>893</v>
      </c>
    </row>
    <row r="18" spans="1:4" ht="51.75" thickBot="1" x14ac:dyDescent="0.3">
      <c r="A18" s="575" t="s">
        <v>861</v>
      </c>
      <c r="B18" s="575" t="s">
        <v>865</v>
      </c>
      <c r="C18" s="589">
        <v>5000</v>
      </c>
      <c r="D18" t="s">
        <v>769</v>
      </c>
    </row>
    <row r="19" spans="1:4" ht="51.75" thickBot="1" x14ac:dyDescent="0.3">
      <c r="A19" s="571" t="s">
        <v>868</v>
      </c>
      <c r="B19" s="572" t="s">
        <v>869</v>
      </c>
      <c r="C19" s="574">
        <v>200</v>
      </c>
      <c r="D19" t="s">
        <v>889</v>
      </c>
    </row>
    <row r="20" spans="1:4" ht="39" thickBot="1" x14ac:dyDescent="0.3">
      <c r="A20" s="586" t="s">
        <v>868</v>
      </c>
      <c r="B20" s="575" t="s">
        <v>870</v>
      </c>
      <c r="C20" s="576">
        <v>15000</v>
      </c>
      <c r="D20" t="s">
        <v>770</v>
      </c>
    </row>
    <row r="21" spans="1:4" ht="15.75" thickBot="1" x14ac:dyDescent="0.3">
      <c r="A21" s="571" t="s">
        <v>871</v>
      </c>
      <c r="B21" s="575" t="s">
        <v>872</v>
      </c>
      <c r="C21" s="576">
        <v>1000</v>
      </c>
      <c r="D21" t="s">
        <v>889</v>
      </c>
    </row>
    <row r="22" spans="1:4" ht="26.25" thickBot="1" x14ac:dyDescent="0.3">
      <c r="A22" s="571" t="s">
        <v>873</v>
      </c>
      <c r="B22" s="572" t="s">
        <v>875</v>
      </c>
      <c r="C22" s="574">
        <v>500</v>
      </c>
      <c r="D22" t="s">
        <v>891</v>
      </c>
    </row>
    <row r="23" spans="1:4" ht="115.5" thickBot="1" x14ac:dyDescent="0.3">
      <c r="A23" s="571" t="s">
        <v>873</v>
      </c>
      <c r="B23" s="572" t="s">
        <v>876</v>
      </c>
      <c r="C23" s="574">
        <v>150</v>
      </c>
      <c r="D23" t="s">
        <v>892</v>
      </c>
    </row>
    <row r="24" spans="1:4" ht="15.75" thickBot="1" x14ac:dyDescent="0.3">
      <c r="A24" s="571" t="s">
        <v>873</v>
      </c>
      <c r="B24" s="575" t="s">
        <v>878</v>
      </c>
      <c r="C24" s="577">
        <v>200</v>
      </c>
      <c r="D24" t="s">
        <v>890</v>
      </c>
    </row>
    <row r="25" spans="1:4" ht="15.75" thickBot="1" x14ac:dyDescent="0.3">
      <c r="A25" s="571" t="s">
        <v>873</v>
      </c>
      <c r="B25" s="572" t="s">
        <v>771</v>
      </c>
      <c r="C25" s="573">
        <v>3000</v>
      </c>
      <c r="D25" t="s">
        <v>769</v>
      </c>
    </row>
    <row r="26" spans="1:4" ht="102.75" thickBot="1" x14ac:dyDescent="0.3">
      <c r="A26" s="571" t="s">
        <v>873</v>
      </c>
      <c r="B26" s="572" t="s">
        <v>877</v>
      </c>
      <c r="C26" s="574">
        <v>300</v>
      </c>
      <c r="D26" t="s">
        <v>769</v>
      </c>
    </row>
    <row r="27" spans="1:4" ht="15.75" thickBot="1" x14ac:dyDescent="0.3">
      <c r="A27" s="571" t="s">
        <v>873</v>
      </c>
      <c r="B27" s="572" t="s">
        <v>874</v>
      </c>
      <c r="C27" s="573">
        <v>4000</v>
      </c>
      <c r="D27" t="s">
        <v>770</v>
      </c>
    </row>
    <row r="28" spans="1:4" ht="15.75" thickBot="1" x14ac:dyDescent="0.3">
      <c r="A28" s="571" t="s">
        <v>879</v>
      </c>
      <c r="B28" s="575" t="s">
        <v>880</v>
      </c>
      <c r="C28" s="576">
        <v>1000</v>
      </c>
      <c r="D28" t="s">
        <v>743</v>
      </c>
    </row>
    <row r="29" spans="1:4" ht="54.75" thickBot="1" x14ac:dyDescent="0.3">
      <c r="A29" s="574" t="s">
        <v>881</v>
      </c>
      <c r="B29" s="578" t="s">
        <v>882</v>
      </c>
      <c r="C29" s="580">
        <v>600</v>
      </c>
      <c r="D29" t="s">
        <v>889</v>
      </c>
    </row>
    <row r="30" spans="1:4" ht="26.25" thickBot="1" x14ac:dyDescent="0.3">
      <c r="A30" s="574" t="s">
        <v>881</v>
      </c>
      <c r="B30" s="581" t="s">
        <v>887</v>
      </c>
      <c r="C30" s="582">
        <v>1000</v>
      </c>
      <c r="D30" t="s">
        <v>892</v>
      </c>
    </row>
    <row r="31" spans="1:4" ht="26.25" thickBot="1" x14ac:dyDescent="0.3">
      <c r="A31" s="574" t="s">
        <v>881</v>
      </c>
      <c r="B31" s="581" t="s">
        <v>886</v>
      </c>
      <c r="C31" s="582">
        <v>1000</v>
      </c>
      <c r="D31" t="s">
        <v>892</v>
      </c>
    </row>
    <row r="32" spans="1:4" ht="15.75" thickBot="1" x14ac:dyDescent="0.3">
      <c r="A32" s="574" t="s">
        <v>881</v>
      </c>
      <c r="B32" s="581" t="s">
        <v>883</v>
      </c>
      <c r="C32" s="582">
        <v>3000</v>
      </c>
      <c r="D32" t="s">
        <v>892</v>
      </c>
    </row>
    <row r="33" spans="1:4" ht="15.75" thickBot="1" x14ac:dyDescent="0.3">
      <c r="A33" s="574" t="s">
        <v>881</v>
      </c>
      <c r="B33" s="581" t="s">
        <v>884</v>
      </c>
      <c r="C33" s="582">
        <v>10000</v>
      </c>
      <c r="D33" t="s">
        <v>892</v>
      </c>
    </row>
    <row r="34" spans="1:4" ht="15.75" thickBot="1" x14ac:dyDescent="0.3">
      <c r="A34" s="574" t="s">
        <v>881</v>
      </c>
      <c r="B34" s="581" t="s">
        <v>885</v>
      </c>
      <c r="C34" s="582">
        <v>6000</v>
      </c>
      <c r="D34" t="s">
        <v>892</v>
      </c>
    </row>
    <row r="35" spans="1:4" ht="15.75" thickBot="1" x14ac:dyDescent="0.3">
      <c r="A35" s="574" t="s">
        <v>881</v>
      </c>
      <c r="B35" s="578" t="s">
        <v>772</v>
      </c>
      <c r="C35" s="579">
        <v>10000</v>
      </c>
      <c r="D35" t="s">
        <v>769</v>
      </c>
    </row>
    <row r="36" spans="1:4" ht="15.75" thickBot="1" x14ac:dyDescent="0.3">
      <c r="A36" s="574"/>
      <c r="B36" s="583" t="s">
        <v>888</v>
      </c>
      <c r="C36" s="582">
        <v>137720</v>
      </c>
    </row>
    <row r="38" spans="1:4" x14ac:dyDescent="0.25">
      <c r="C38" s="547">
        <f>+C36-112720</f>
        <v>25000</v>
      </c>
    </row>
  </sheetData>
  <autoFilter ref="A1:D1">
    <sortState ref="A2:D36">
      <sortCondition ref="A1"/>
    </sortState>
  </autoFilter>
  <pageMargins left="0.43" right="0.33" top="0.52" bottom="0.31" header="0.3" footer="0.17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329"/>
  <sheetViews>
    <sheetView showGridLines="0" view="pageBreakPreview" topLeftCell="A83" zoomScale="110" zoomScaleNormal="120" zoomScaleSheetLayoutView="110" zoomScalePageLayoutView="150" workbookViewId="0">
      <selection activeCell="AL319" sqref="AL319"/>
    </sheetView>
  </sheetViews>
  <sheetFormatPr defaultColWidth="9.140625" defaultRowHeight="20.100000000000001" customHeight="1" x14ac:dyDescent="0.2"/>
  <cols>
    <col min="1" max="1" width="38.42578125" style="369" customWidth="1"/>
    <col min="2" max="2" width="4.7109375" style="370" customWidth="1"/>
    <col min="3" max="5" width="12.28515625" style="375" customWidth="1"/>
    <col min="6" max="6" width="13.140625" style="376" customWidth="1"/>
    <col min="7" max="7" width="12.28515625" style="376" customWidth="1"/>
    <col min="8" max="8" width="13.28515625" style="376" customWidth="1"/>
    <col min="9" max="9" width="12.42578125" style="376" customWidth="1"/>
    <col min="10" max="10" width="14.140625" style="372" customWidth="1"/>
    <col min="11" max="12" width="10.5703125" style="372" customWidth="1"/>
    <col min="13" max="13" width="10" style="372" customWidth="1"/>
    <col min="14" max="14" width="16.140625" style="372" customWidth="1"/>
    <col min="15" max="15" width="12.140625" style="372" customWidth="1"/>
    <col min="16" max="16" width="11.5703125" style="372" customWidth="1"/>
    <col min="17" max="17" width="12.7109375" style="372" customWidth="1"/>
    <col min="18" max="18" width="15.42578125" style="228" customWidth="1"/>
    <col min="19" max="19" width="13" style="228" customWidth="1"/>
    <col min="20" max="20" width="12.140625" style="228" customWidth="1"/>
    <col min="21" max="21" width="13.28515625" style="228" customWidth="1"/>
    <col min="22" max="22" width="14.42578125" style="228" customWidth="1"/>
    <col min="23" max="25" width="13.140625" style="228" customWidth="1"/>
    <col min="26" max="26" width="12.140625" style="228" customWidth="1"/>
    <col min="27" max="29" width="14.85546875" style="228" customWidth="1"/>
    <col min="30" max="30" width="13.7109375" style="228" customWidth="1"/>
    <col min="31" max="31" width="13.5703125" style="228" customWidth="1"/>
    <col min="32" max="32" width="14.5703125" style="228" customWidth="1"/>
    <col min="33" max="33" width="13.140625" style="228" customWidth="1"/>
    <col min="34" max="34" width="13.28515625" style="228" customWidth="1"/>
    <col min="35" max="37" width="13.28515625" style="228" hidden="1" customWidth="1"/>
    <col min="38" max="38" width="17" style="373" customWidth="1"/>
    <col min="39" max="39" width="14.5703125" style="374" customWidth="1"/>
    <col min="40" max="40" width="9.140625" style="228" customWidth="1"/>
    <col min="41" max="42" width="9.140625" style="228"/>
    <col min="43" max="44" width="14.5703125" style="228" bestFit="1" customWidth="1"/>
    <col min="45" max="45" width="10.85546875" style="228" bestFit="1" customWidth="1"/>
    <col min="46" max="16384" width="9.140625" style="228"/>
  </cols>
  <sheetData>
    <row r="1" spans="1:39" s="211" customFormat="1" ht="108" customHeight="1" x14ac:dyDescent="0.2">
      <c r="A1" s="208"/>
      <c r="B1" s="627" t="s">
        <v>149</v>
      </c>
      <c r="C1" s="624" t="s">
        <v>150</v>
      </c>
      <c r="D1" s="625"/>
      <c r="E1" s="625"/>
      <c r="F1" s="626"/>
      <c r="G1" s="624" t="s">
        <v>151</v>
      </c>
      <c r="H1" s="625"/>
      <c r="I1" s="625"/>
      <c r="J1" s="626"/>
      <c r="K1" s="624" t="s">
        <v>152</v>
      </c>
      <c r="L1" s="625"/>
      <c r="M1" s="625"/>
      <c r="N1" s="626"/>
      <c r="O1" s="624" t="s">
        <v>153</v>
      </c>
      <c r="P1" s="625"/>
      <c r="Q1" s="625"/>
      <c r="R1" s="626"/>
      <c r="S1" s="624" t="s">
        <v>154</v>
      </c>
      <c r="T1" s="625"/>
      <c r="U1" s="625"/>
      <c r="V1" s="626"/>
      <c r="W1" s="624" t="s">
        <v>155</v>
      </c>
      <c r="X1" s="625"/>
      <c r="Y1" s="625"/>
      <c r="Z1" s="626"/>
      <c r="AA1" s="624" t="s">
        <v>156</v>
      </c>
      <c r="AB1" s="625"/>
      <c r="AC1" s="625"/>
      <c r="AD1" s="626"/>
      <c r="AE1" s="624" t="s">
        <v>157</v>
      </c>
      <c r="AF1" s="625"/>
      <c r="AG1" s="625"/>
      <c r="AH1" s="626"/>
      <c r="AI1" s="593"/>
      <c r="AJ1" s="593"/>
      <c r="AK1" s="593"/>
      <c r="AL1" s="209" t="s">
        <v>158</v>
      </c>
      <c r="AM1" s="210" t="s">
        <v>159</v>
      </c>
    </row>
    <row r="2" spans="1:39" s="216" customFormat="1" ht="45" customHeight="1" thickBot="1" x14ac:dyDescent="0.25">
      <c r="A2" s="212" t="s">
        <v>775</v>
      </c>
      <c r="B2" s="628"/>
      <c r="C2" s="213" t="s">
        <v>160</v>
      </c>
      <c r="D2" s="213" t="s">
        <v>161</v>
      </c>
      <c r="E2" s="213" t="s">
        <v>733</v>
      </c>
      <c r="F2" s="213" t="s">
        <v>92</v>
      </c>
      <c r="G2" s="213" t="s">
        <v>160</v>
      </c>
      <c r="H2" s="213" t="s">
        <v>161</v>
      </c>
      <c r="I2" s="213" t="s">
        <v>776</v>
      </c>
      <c r="J2" s="213" t="s">
        <v>777</v>
      </c>
      <c r="K2" s="213" t="s">
        <v>90</v>
      </c>
      <c r="L2" s="213" t="s">
        <v>91</v>
      </c>
      <c r="M2" s="213" t="s">
        <v>776</v>
      </c>
      <c r="N2" s="213" t="s">
        <v>777</v>
      </c>
      <c r="O2" s="213" t="s">
        <v>90</v>
      </c>
      <c r="P2" s="213" t="s">
        <v>91</v>
      </c>
      <c r="Q2" s="213" t="s">
        <v>776</v>
      </c>
      <c r="R2" s="213" t="s">
        <v>777</v>
      </c>
      <c r="S2" s="213" t="s">
        <v>90</v>
      </c>
      <c r="T2" s="213" t="s">
        <v>91</v>
      </c>
      <c r="U2" s="213" t="s">
        <v>776</v>
      </c>
      <c r="V2" s="213" t="s">
        <v>777</v>
      </c>
      <c r="W2" s="213" t="s">
        <v>90</v>
      </c>
      <c r="X2" s="213" t="s">
        <v>91</v>
      </c>
      <c r="Y2" s="213" t="s">
        <v>776</v>
      </c>
      <c r="Z2" s="213" t="s">
        <v>777</v>
      </c>
      <c r="AA2" s="213" t="s">
        <v>90</v>
      </c>
      <c r="AB2" s="213" t="s">
        <v>91</v>
      </c>
      <c r="AC2" s="213" t="s">
        <v>776</v>
      </c>
      <c r="AD2" s="213" t="s">
        <v>777</v>
      </c>
      <c r="AE2" s="213" t="s">
        <v>90</v>
      </c>
      <c r="AF2" s="213" t="s">
        <v>91</v>
      </c>
      <c r="AG2" s="213" t="s">
        <v>776</v>
      </c>
      <c r="AH2" s="213" t="s">
        <v>777</v>
      </c>
      <c r="AI2" s="213"/>
      <c r="AJ2" s="213"/>
      <c r="AK2" s="213"/>
      <c r="AL2" s="214" t="s">
        <v>92</v>
      </c>
      <c r="AM2" s="215" t="s">
        <v>92</v>
      </c>
    </row>
    <row r="3" spans="1:39" s="223" customFormat="1" ht="26.25" customHeight="1" x14ac:dyDescent="0.2">
      <c r="A3" s="217" t="s">
        <v>162</v>
      </c>
      <c r="B3" s="218"/>
      <c r="C3" s="219">
        <v>482726</v>
      </c>
      <c r="D3" s="219">
        <v>484301</v>
      </c>
      <c r="E3" s="219">
        <v>484301.02100000001</v>
      </c>
      <c r="F3" s="220">
        <v>489912.91600000003</v>
      </c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1">
        <f>C3+G3+K3+O3+S3+W3+AA3+AE3</f>
        <v>482726</v>
      </c>
      <c r="AJ3" s="221">
        <f>D3+H3+L3+P3+T3+X3+AB3+AF3</f>
        <v>484301</v>
      </c>
      <c r="AK3" s="221">
        <f>E3+I3+M3+Q3+U3+Y3+AC3+AG3</f>
        <v>484301.02100000001</v>
      </c>
      <c r="AL3" s="221">
        <f>F3+J3+N3+R3+V3+Z3+AD3+AH3</f>
        <v>489912.91600000003</v>
      </c>
      <c r="AM3" s="222">
        <f>J3+N3+R3+V3+Z3+AD3+AH3</f>
        <v>0</v>
      </c>
    </row>
    <row r="4" spans="1:39" ht="26.25" customHeight="1" x14ac:dyDescent="0.2">
      <c r="A4" s="224" t="s">
        <v>163</v>
      </c>
      <c r="B4" s="225"/>
      <c r="C4" s="226">
        <v>372997</v>
      </c>
      <c r="D4" s="226">
        <v>388100</v>
      </c>
      <c r="E4" s="226">
        <v>383874.18</v>
      </c>
      <c r="F4" s="227">
        <v>417666.53</v>
      </c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1">
        <f t="shared" ref="AI4:AL19" si="0">C4+G4+K4+O4+S4+W4+AA4+AE4</f>
        <v>372997</v>
      </c>
      <c r="AJ4" s="221">
        <f t="shared" si="0"/>
        <v>388100</v>
      </c>
      <c r="AK4" s="221">
        <f t="shared" si="0"/>
        <v>383874.18</v>
      </c>
      <c r="AL4" s="221">
        <f t="shared" si="0"/>
        <v>417666.53</v>
      </c>
      <c r="AM4" s="222">
        <f t="shared" ref="AM4:AM67" si="1">J4+N4+R4+V4+Z4+AD4+AH4</f>
        <v>0</v>
      </c>
    </row>
    <row r="5" spans="1:39" s="232" customFormat="1" ht="42" customHeight="1" x14ac:dyDescent="0.2">
      <c r="A5" s="229" t="s">
        <v>790</v>
      </c>
      <c r="B5" s="230"/>
      <c r="C5" s="231">
        <v>422262</v>
      </c>
      <c r="D5" s="231">
        <v>446607</v>
      </c>
      <c r="E5" s="231">
        <v>500250.61300000001</v>
      </c>
      <c r="F5" s="231">
        <v>520289.39099999995</v>
      </c>
      <c r="G5" s="231"/>
      <c r="H5" s="231"/>
      <c r="I5" s="231"/>
      <c r="J5" s="231">
        <v>0</v>
      </c>
      <c r="K5" s="231"/>
      <c r="L5" s="231"/>
      <c r="M5" s="231"/>
      <c r="N5" s="231">
        <v>0</v>
      </c>
      <c r="O5" s="231"/>
      <c r="P5" s="231"/>
      <c r="Q5" s="231"/>
      <c r="R5" s="231">
        <v>0</v>
      </c>
      <c r="S5" s="231"/>
      <c r="T5" s="231"/>
      <c r="U5" s="231"/>
      <c r="V5" s="231">
        <v>0</v>
      </c>
      <c r="W5" s="231"/>
      <c r="X5" s="231"/>
      <c r="Y5" s="231"/>
      <c r="Z5" s="231">
        <v>0</v>
      </c>
      <c r="AA5" s="231"/>
      <c r="AB5" s="231"/>
      <c r="AC5" s="231"/>
      <c r="AD5" s="231">
        <v>0</v>
      </c>
      <c r="AE5" s="231"/>
      <c r="AF5" s="231"/>
      <c r="AG5" s="231"/>
      <c r="AH5" s="231">
        <v>0</v>
      </c>
      <c r="AI5" s="221">
        <f t="shared" si="0"/>
        <v>422262</v>
      </c>
      <c r="AJ5" s="221">
        <f t="shared" si="0"/>
        <v>446607</v>
      </c>
      <c r="AK5" s="221">
        <f t="shared" si="0"/>
        <v>500250.61300000001</v>
      </c>
      <c r="AL5" s="221">
        <f t="shared" si="0"/>
        <v>520289.39099999995</v>
      </c>
      <c r="AM5" s="222">
        <f t="shared" si="1"/>
        <v>0</v>
      </c>
    </row>
    <row r="6" spans="1:39" s="237" customFormat="1" ht="39.6" customHeight="1" x14ac:dyDescent="0.2">
      <c r="A6" s="233" t="s">
        <v>164</v>
      </c>
      <c r="B6" s="234"/>
      <c r="C6" s="235">
        <v>317242</v>
      </c>
      <c r="D6" s="235">
        <v>308886</v>
      </c>
      <c r="E6" s="235">
        <v>386217.78399999999</v>
      </c>
      <c r="F6" s="236">
        <v>379646.31</v>
      </c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21">
        <f t="shared" si="0"/>
        <v>317242</v>
      </c>
      <c r="AJ6" s="221">
        <f t="shared" si="0"/>
        <v>308886</v>
      </c>
      <c r="AK6" s="221">
        <f t="shared" si="0"/>
        <v>386217.78399999999</v>
      </c>
      <c r="AL6" s="221">
        <f t="shared" si="0"/>
        <v>379646.31</v>
      </c>
      <c r="AM6" s="222">
        <f t="shared" si="1"/>
        <v>0</v>
      </c>
    </row>
    <row r="7" spans="1:39" s="237" customFormat="1" ht="38.450000000000003" customHeight="1" x14ac:dyDescent="0.2">
      <c r="A7" s="233" t="s">
        <v>165</v>
      </c>
      <c r="B7" s="238"/>
      <c r="C7" s="239">
        <v>105020</v>
      </c>
      <c r="D7" s="239">
        <v>137721</v>
      </c>
      <c r="E7" s="239">
        <v>114032.829</v>
      </c>
      <c r="F7" s="236">
        <v>140643.08099999998</v>
      </c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21">
        <f t="shared" si="0"/>
        <v>105020</v>
      </c>
      <c r="AJ7" s="221">
        <f t="shared" si="0"/>
        <v>137721</v>
      </c>
      <c r="AK7" s="221">
        <f t="shared" si="0"/>
        <v>114032.829</v>
      </c>
      <c r="AL7" s="221">
        <f t="shared" si="0"/>
        <v>140643.08099999998</v>
      </c>
      <c r="AM7" s="222">
        <f t="shared" si="1"/>
        <v>0</v>
      </c>
    </row>
    <row r="8" spans="1:39" ht="27.75" customHeight="1" x14ac:dyDescent="0.2">
      <c r="A8" s="224" t="s">
        <v>166</v>
      </c>
      <c r="B8" s="225"/>
      <c r="C8" s="226">
        <v>14566</v>
      </c>
      <c r="D8" s="226">
        <v>14748</v>
      </c>
      <c r="E8" s="226">
        <v>14748.236999999999</v>
      </c>
      <c r="F8" s="227">
        <v>14747.688</v>
      </c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1">
        <f t="shared" si="0"/>
        <v>14566</v>
      </c>
      <c r="AJ8" s="221">
        <f t="shared" si="0"/>
        <v>14748</v>
      </c>
      <c r="AK8" s="221">
        <f t="shared" si="0"/>
        <v>14748.236999999999</v>
      </c>
      <c r="AL8" s="221">
        <f t="shared" si="0"/>
        <v>14747.688</v>
      </c>
      <c r="AM8" s="222">
        <f t="shared" si="1"/>
        <v>0</v>
      </c>
    </row>
    <row r="9" spans="1:39" ht="26.25" customHeight="1" x14ac:dyDescent="0.2">
      <c r="A9" s="224" t="s">
        <v>167</v>
      </c>
      <c r="B9" s="225"/>
      <c r="C9" s="226"/>
      <c r="D9" s="226"/>
      <c r="E9" s="226"/>
      <c r="F9" s="240"/>
      <c r="G9" s="240"/>
      <c r="H9" s="240"/>
      <c r="I9" s="240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1">
        <f t="shared" si="0"/>
        <v>0</v>
      </c>
      <c r="AJ9" s="221">
        <f t="shared" si="0"/>
        <v>0</v>
      </c>
      <c r="AK9" s="221">
        <f t="shared" si="0"/>
        <v>0</v>
      </c>
      <c r="AL9" s="221">
        <f t="shared" si="0"/>
        <v>0</v>
      </c>
      <c r="AM9" s="222">
        <f t="shared" si="1"/>
        <v>0</v>
      </c>
    </row>
    <row r="10" spans="1:39" ht="20.100000000000001" customHeight="1" x14ac:dyDescent="0.2">
      <c r="A10" s="224" t="s">
        <v>168</v>
      </c>
      <c r="B10" s="225"/>
      <c r="C10" s="226"/>
      <c r="D10" s="226">
        <v>11771</v>
      </c>
      <c r="E10" s="226">
        <v>11770.716</v>
      </c>
      <c r="F10" s="240"/>
      <c r="G10" s="240"/>
      <c r="H10" s="240"/>
      <c r="I10" s="240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227"/>
      <c r="X10" s="227"/>
      <c r="Y10" s="227"/>
      <c r="Z10" s="227"/>
      <c r="AA10" s="227"/>
      <c r="AB10" s="227"/>
      <c r="AC10" s="227"/>
      <c r="AD10" s="227"/>
      <c r="AE10" s="227"/>
      <c r="AF10" s="227"/>
      <c r="AG10" s="227"/>
      <c r="AH10" s="227"/>
      <c r="AI10" s="221">
        <f t="shared" si="0"/>
        <v>0</v>
      </c>
      <c r="AJ10" s="221">
        <f t="shared" si="0"/>
        <v>11771</v>
      </c>
      <c r="AK10" s="221">
        <f t="shared" si="0"/>
        <v>11770.716</v>
      </c>
      <c r="AL10" s="221">
        <f t="shared" si="0"/>
        <v>0</v>
      </c>
      <c r="AM10" s="222">
        <f t="shared" si="1"/>
        <v>0</v>
      </c>
    </row>
    <row r="11" spans="1:39" s="244" customFormat="1" ht="27" customHeight="1" x14ac:dyDescent="0.2">
      <c r="A11" s="241" t="s">
        <v>788</v>
      </c>
      <c r="B11" s="242"/>
      <c r="C11" s="243">
        <v>1292551</v>
      </c>
      <c r="D11" s="243">
        <v>1345527</v>
      </c>
      <c r="E11" s="243">
        <v>1394944.767</v>
      </c>
      <c r="F11" s="243">
        <v>1442616.5249999999</v>
      </c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  <c r="Z11" s="243"/>
      <c r="AA11" s="243"/>
      <c r="AB11" s="243"/>
      <c r="AC11" s="243"/>
      <c r="AD11" s="243"/>
      <c r="AE11" s="243"/>
      <c r="AF11" s="243"/>
      <c r="AG11" s="243"/>
      <c r="AH11" s="243"/>
      <c r="AI11" s="221">
        <f t="shared" si="0"/>
        <v>1292551</v>
      </c>
      <c r="AJ11" s="221">
        <f t="shared" si="0"/>
        <v>1345527</v>
      </c>
      <c r="AK11" s="221">
        <f t="shared" si="0"/>
        <v>1394944.767</v>
      </c>
      <c r="AL11" s="221">
        <f t="shared" si="0"/>
        <v>1442616.5249999999</v>
      </c>
      <c r="AM11" s="222">
        <f t="shared" si="1"/>
        <v>0</v>
      </c>
    </row>
    <row r="12" spans="1:39" s="250" customFormat="1" ht="20.100000000000001" hidden="1" customHeight="1" x14ac:dyDescent="0.2">
      <c r="A12" s="245" t="s">
        <v>169</v>
      </c>
      <c r="B12" s="246"/>
      <c r="C12" s="246"/>
      <c r="D12" s="246"/>
      <c r="E12" s="246"/>
      <c r="F12" s="247">
        <v>0</v>
      </c>
      <c r="G12" s="248"/>
      <c r="H12" s="248"/>
      <c r="I12" s="248"/>
      <c r="J12" s="249"/>
      <c r="K12" s="249"/>
      <c r="L12" s="249"/>
      <c r="M12" s="249"/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249"/>
      <c r="AD12" s="249"/>
      <c r="AE12" s="249"/>
      <c r="AF12" s="249"/>
      <c r="AG12" s="249"/>
      <c r="AH12" s="249"/>
      <c r="AI12" s="221">
        <f t="shared" si="0"/>
        <v>0</v>
      </c>
      <c r="AJ12" s="221">
        <f t="shared" si="0"/>
        <v>0</v>
      </c>
      <c r="AK12" s="221">
        <f t="shared" si="0"/>
        <v>0</v>
      </c>
      <c r="AL12" s="221">
        <f t="shared" si="0"/>
        <v>0</v>
      </c>
      <c r="AM12" s="222">
        <f t="shared" si="1"/>
        <v>0</v>
      </c>
    </row>
    <row r="13" spans="1:39" s="250" customFormat="1" ht="41.25" hidden="1" customHeight="1" x14ac:dyDescent="0.2">
      <c r="A13" s="245" t="s">
        <v>170</v>
      </c>
      <c r="B13" s="246"/>
      <c r="C13" s="246"/>
      <c r="D13" s="246"/>
      <c r="E13" s="246"/>
      <c r="F13" s="247">
        <v>0</v>
      </c>
      <c r="G13" s="248"/>
      <c r="H13" s="248"/>
      <c r="I13" s="248"/>
      <c r="J13" s="249"/>
      <c r="K13" s="249"/>
      <c r="L13" s="249"/>
      <c r="M13" s="249"/>
      <c r="N13" s="249"/>
      <c r="O13" s="249"/>
      <c r="P13" s="249"/>
      <c r="Q13" s="249"/>
      <c r="R13" s="249"/>
      <c r="S13" s="249"/>
      <c r="T13" s="249"/>
      <c r="U13" s="249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49"/>
      <c r="AG13" s="249"/>
      <c r="AH13" s="249"/>
      <c r="AI13" s="221">
        <f t="shared" si="0"/>
        <v>0</v>
      </c>
      <c r="AJ13" s="221">
        <f t="shared" si="0"/>
        <v>0</v>
      </c>
      <c r="AK13" s="221">
        <f t="shared" si="0"/>
        <v>0</v>
      </c>
      <c r="AL13" s="221">
        <f t="shared" si="0"/>
        <v>0</v>
      </c>
      <c r="AM13" s="222">
        <f t="shared" si="1"/>
        <v>0</v>
      </c>
    </row>
    <row r="14" spans="1:39" s="252" customFormat="1" ht="42" hidden="1" customHeight="1" x14ac:dyDescent="0.2">
      <c r="A14" s="241" t="s">
        <v>171</v>
      </c>
      <c r="B14" s="251"/>
      <c r="C14" s="251"/>
      <c r="D14" s="251"/>
      <c r="E14" s="251"/>
      <c r="F14" s="243">
        <v>0</v>
      </c>
      <c r="G14" s="243"/>
      <c r="H14" s="243"/>
      <c r="I14" s="243"/>
      <c r="J14" s="243">
        <v>0</v>
      </c>
      <c r="K14" s="243"/>
      <c r="L14" s="243"/>
      <c r="M14" s="243"/>
      <c r="N14" s="243">
        <v>0</v>
      </c>
      <c r="O14" s="243"/>
      <c r="P14" s="243"/>
      <c r="Q14" s="243"/>
      <c r="R14" s="243">
        <v>0</v>
      </c>
      <c r="S14" s="243"/>
      <c r="T14" s="243"/>
      <c r="U14" s="243"/>
      <c r="V14" s="243">
        <v>0</v>
      </c>
      <c r="W14" s="243"/>
      <c r="X14" s="243"/>
      <c r="Y14" s="243"/>
      <c r="Z14" s="243">
        <v>0</v>
      </c>
      <c r="AA14" s="243"/>
      <c r="AB14" s="243"/>
      <c r="AC14" s="243"/>
      <c r="AD14" s="243">
        <v>0</v>
      </c>
      <c r="AE14" s="243"/>
      <c r="AF14" s="243"/>
      <c r="AG14" s="243"/>
      <c r="AH14" s="243">
        <v>0</v>
      </c>
      <c r="AI14" s="221">
        <f t="shared" si="0"/>
        <v>0</v>
      </c>
      <c r="AJ14" s="221">
        <f t="shared" si="0"/>
        <v>0</v>
      </c>
      <c r="AK14" s="221">
        <f t="shared" si="0"/>
        <v>0</v>
      </c>
      <c r="AL14" s="221">
        <f t="shared" si="0"/>
        <v>0</v>
      </c>
      <c r="AM14" s="222">
        <f t="shared" si="1"/>
        <v>0</v>
      </c>
    </row>
    <row r="15" spans="1:39" s="257" customFormat="1" ht="20.100000000000001" hidden="1" customHeight="1" x14ac:dyDescent="0.2">
      <c r="A15" s="233" t="s">
        <v>172</v>
      </c>
      <c r="B15" s="253"/>
      <c r="C15" s="253"/>
      <c r="D15" s="253"/>
      <c r="E15" s="253"/>
      <c r="F15" s="254"/>
      <c r="G15" s="255"/>
      <c r="H15" s="255"/>
      <c r="I15" s="255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21">
        <f t="shared" si="0"/>
        <v>0</v>
      </c>
      <c r="AJ15" s="221">
        <f t="shared" si="0"/>
        <v>0</v>
      </c>
      <c r="AK15" s="221">
        <f t="shared" si="0"/>
        <v>0</v>
      </c>
      <c r="AL15" s="221">
        <f t="shared" si="0"/>
        <v>0</v>
      </c>
      <c r="AM15" s="222">
        <f t="shared" si="1"/>
        <v>0</v>
      </c>
    </row>
    <row r="16" spans="1:39" s="259" customFormat="1" ht="20.100000000000001" hidden="1" customHeight="1" x14ac:dyDescent="0.2">
      <c r="A16" s="233" t="s">
        <v>173</v>
      </c>
      <c r="B16" s="234"/>
      <c r="C16" s="234"/>
      <c r="D16" s="234"/>
      <c r="E16" s="234"/>
      <c r="F16" s="254"/>
      <c r="G16" s="254"/>
      <c r="H16" s="254"/>
      <c r="I16" s="254"/>
      <c r="J16" s="258"/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21">
        <f t="shared" si="0"/>
        <v>0</v>
      </c>
      <c r="AJ16" s="221">
        <f t="shared" si="0"/>
        <v>0</v>
      </c>
      <c r="AK16" s="221">
        <f t="shared" si="0"/>
        <v>0</v>
      </c>
      <c r="AL16" s="221">
        <f t="shared" si="0"/>
        <v>0</v>
      </c>
      <c r="AM16" s="222">
        <f t="shared" si="1"/>
        <v>0</v>
      </c>
    </row>
    <row r="17" spans="1:39" s="259" customFormat="1" ht="27" hidden="1" customHeight="1" x14ac:dyDescent="0.2">
      <c r="A17" s="233" t="s">
        <v>174</v>
      </c>
      <c r="B17" s="234"/>
      <c r="C17" s="234"/>
      <c r="D17" s="234"/>
      <c r="E17" s="234"/>
      <c r="F17" s="254"/>
      <c r="G17" s="254"/>
      <c r="H17" s="254"/>
      <c r="I17" s="254"/>
      <c r="J17" s="258"/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21">
        <f t="shared" si="0"/>
        <v>0</v>
      </c>
      <c r="AJ17" s="221">
        <f t="shared" si="0"/>
        <v>0</v>
      </c>
      <c r="AK17" s="221">
        <f t="shared" si="0"/>
        <v>0</v>
      </c>
      <c r="AL17" s="221">
        <f t="shared" si="0"/>
        <v>0</v>
      </c>
      <c r="AM17" s="222">
        <f t="shared" si="1"/>
        <v>0</v>
      </c>
    </row>
    <row r="18" spans="1:39" s="259" customFormat="1" ht="20.100000000000001" hidden="1" customHeight="1" x14ac:dyDescent="0.2">
      <c r="A18" s="233" t="s">
        <v>175</v>
      </c>
      <c r="B18" s="234"/>
      <c r="C18" s="234"/>
      <c r="D18" s="234"/>
      <c r="E18" s="234"/>
      <c r="F18" s="254"/>
      <c r="G18" s="254"/>
      <c r="H18" s="254"/>
      <c r="I18" s="254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21">
        <f t="shared" si="0"/>
        <v>0</v>
      </c>
      <c r="AJ18" s="221">
        <f t="shared" si="0"/>
        <v>0</v>
      </c>
      <c r="AK18" s="221">
        <f t="shared" si="0"/>
        <v>0</v>
      </c>
      <c r="AL18" s="221">
        <f t="shared" si="0"/>
        <v>0</v>
      </c>
      <c r="AM18" s="222">
        <f t="shared" si="1"/>
        <v>0</v>
      </c>
    </row>
    <row r="19" spans="1:39" s="259" customFormat="1" ht="20.100000000000001" hidden="1" customHeight="1" x14ac:dyDescent="0.2">
      <c r="A19" s="233" t="s">
        <v>176</v>
      </c>
      <c r="B19" s="234"/>
      <c r="C19" s="234"/>
      <c r="D19" s="234"/>
      <c r="E19" s="234"/>
      <c r="F19" s="254"/>
      <c r="G19" s="254"/>
      <c r="H19" s="254"/>
      <c r="I19" s="254"/>
      <c r="J19" s="258"/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21">
        <f t="shared" si="0"/>
        <v>0</v>
      </c>
      <c r="AJ19" s="221">
        <f t="shared" si="0"/>
        <v>0</v>
      </c>
      <c r="AK19" s="221">
        <f t="shared" si="0"/>
        <v>0</v>
      </c>
      <c r="AL19" s="221">
        <f t="shared" si="0"/>
        <v>0</v>
      </c>
      <c r="AM19" s="222">
        <f t="shared" si="1"/>
        <v>0</v>
      </c>
    </row>
    <row r="20" spans="1:39" s="259" customFormat="1" ht="20.100000000000001" hidden="1" customHeight="1" x14ac:dyDescent="0.2">
      <c r="A20" s="233" t="s">
        <v>177</v>
      </c>
      <c r="B20" s="234"/>
      <c r="C20" s="234"/>
      <c r="D20" s="234"/>
      <c r="E20" s="234"/>
      <c r="F20" s="254"/>
      <c r="G20" s="254"/>
      <c r="H20" s="254"/>
      <c r="I20" s="254"/>
      <c r="J20" s="236"/>
      <c r="K20" s="236"/>
      <c r="L20" s="236"/>
      <c r="M20" s="236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21">
        <f t="shared" ref="AI20:AL48" si="2">C20+G20+K20+O20+S20+W20+AA20+AE20</f>
        <v>0</v>
      </c>
      <c r="AJ20" s="221">
        <f t="shared" si="2"/>
        <v>0</v>
      </c>
      <c r="AK20" s="221">
        <f t="shared" si="2"/>
        <v>0</v>
      </c>
      <c r="AL20" s="221">
        <f t="shared" si="2"/>
        <v>0</v>
      </c>
      <c r="AM20" s="222">
        <f t="shared" si="1"/>
        <v>0</v>
      </c>
    </row>
    <row r="21" spans="1:39" s="259" customFormat="1" ht="29.25" hidden="1" customHeight="1" x14ac:dyDescent="0.2">
      <c r="A21" s="233" t="s">
        <v>178</v>
      </c>
      <c r="B21" s="234"/>
      <c r="C21" s="234"/>
      <c r="D21" s="234"/>
      <c r="E21" s="234"/>
      <c r="F21" s="254"/>
      <c r="G21" s="254"/>
      <c r="H21" s="254"/>
      <c r="I21" s="254"/>
      <c r="J21" s="258"/>
      <c r="K21" s="258"/>
      <c r="L21" s="258"/>
      <c r="M21" s="258"/>
      <c r="N21" s="258"/>
      <c r="O21" s="258"/>
      <c r="P21" s="258"/>
      <c r="Q21" s="258"/>
      <c r="R21" s="258"/>
      <c r="S21" s="258"/>
      <c r="T21" s="258"/>
      <c r="U21" s="258"/>
      <c r="V21" s="258"/>
      <c r="W21" s="258"/>
      <c r="X21" s="258"/>
      <c r="Y21" s="258"/>
      <c r="Z21" s="258"/>
      <c r="AA21" s="258"/>
      <c r="AB21" s="258"/>
      <c r="AC21" s="258"/>
      <c r="AD21" s="258"/>
      <c r="AE21" s="258"/>
      <c r="AF21" s="258"/>
      <c r="AG21" s="258"/>
      <c r="AH21" s="258"/>
      <c r="AI21" s="221">
        <f t="shared" si="2"/>
        <v>0</v>
      </c>
      <c r="AJ21" s="221">
        <f t="shared" si="2"/>
        <v>0</v>
      </c>
      <c r="AK21" s="221">
        <f t="shared" si="2"/>
        <v>0</v>
      </c>
      <c r="AL21" s="221">
        <f t="shared" si="2"/>
        <v>0</v>
      </c>
      <c r="AM21" s="222">
        <f t="shared" si="1"/>
        <v>0</v>
      </c>
    </row>
    <row r="22" spans="1:39" s="259" customFormat="1" ht="20.100000000000001" hidden="1" customHeight="1" x14ac:dyDescent="0.2">
      <c r="A22" s="233" t="s">
        <v>179</v>
      </c>
      <c r="B22" s="234"/>
      <c r="C22" s="234"/>
      <c r="D22" s="234"/>
      <c r="E22" s="234"/>
      <c r="F22" s="254"/>
      <c r="G22" s="254"/>
      <c r="H22" s="254"/>
      <c r="I22" s="254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21">
        <f t="shared" si="2"/>
        <v>0</v>
      </c>
      <c r="AJ22" s="221">
        <f t="shared" si="2"/>
        <v>0</v>
      </c>
      <c r="AK22" s="221">
        <f t="shared" si="2"/>
        <v>0</v>
      </c>
      <c r="AL22" s="221">
        <f t="shared" si="2"/>
        <v>0</v>
      </c>
      <c r="AM22" s="222">
        <f t="shared" si="1"/>
        <v>0</v>
      </c>
    </row>
    <row r="23" spans="1:39" s="259" customFormat="1" ht="27" hidden="1" customHeight="1" x14ac:dyDescent="0.2">
      <c r="A23" s="233" t="s">
        <v>180</v>
      </c>
      <c r="B23" s="234"/>
      <c r="C23" s="234"/>
      <c r="D23" s="234"/>
      <c r="E23" s="234"/>
      <c r="F23" s="254"/>
      <c r="G23" s="254"/>
      <c r="H23" s="254"/>
      <c r="I23" s="254"/>
      <c r="J23" s="258"/>
      <c r="K23" s="258"/>
      <c r="L23" s="258"/>
      <c r="M23" s="258"/>
      <c r="N23" s="258"/>
      <c r="O23" s="258"/>
      <c r="P23" s="258"/>
      <c r="Q23" s="258"/>
      <c r="R23" s="258"/>
      <c r="S23" s="258"/>
      <c r="T23" s="258"/>
      <c r="U23" s="258"/>
      <c r="V23" s="258"/>
      <c r="W23" s="258"/>
      <c r="X23" s="258"/>
      <c r="Y23" s="258"/>
      <c r="Z23" s="258"/>
      <c r="AA23" s="258"/>
      <c r="AB23" s="258"/>
      <c r="AC23" s="258"/>
      <c r="AD23" s="258"/>
      <c r="AE23" s="258"/>
      <c r="AF23" s="258"/>
      <c r="AG23" s="258"/>
      <c r="AH23" s="258"/>
      <c r="AI23" s="221">
        <f t="shared" si="2"/>
        <v>0</v>
      </c>
      <c r="AJ23" s="221">
        <f t="shared" si="2"/>
        <v>0</v>
      </c>
      <c r="AK23" s="221">
        <f t="shared" si="2"/>
        <v>0</v>
      </c>
      <c r="AL23" s="221">
        <f t="shared" si="2"/>
        <v>0</v>
      </c>
      <c r="AM23" s="222">
        <f t="shared" si="1"/>
        <v>0</v>
      </c>
    </row>
    <row r="24" spans="1:39" s="259" customFormat="1" ht="30" hidden="1" customHeight="1" x14ac:dyDescent="0.2">
      <c r="A24" s="233" t="s">
        <v>181</v>
      </c>
      <c r="B24" s="234"/>
      <c r="C24" s="234"/>
      <c r="D24" s="234"/>
      <c r="E24" s="234"/>
      <c r="F24" s="254"/>
      <c r="G24" s="254"/>
      <c r="H24" s="254"/>
      <c r="I24" s="254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258"/>
      <c r="AB24" s="258"/>
      <c r="AC24" s="258"/>
      <c r="AD24" s="258"/>
      <c r="AE24" s="258"/>
      <c r="AF24" s="258"/>
      <c r="AG24" s="258"/>
      <c r="AH24" s="258"/>
      <c r="AI24" s="221">
        <f t="shared" si="2"/>
        <v>0</v>
      </c>
      <c r="AJ24" s="221">
        <f t="shared" si="2"/>
        <v>0</v>
      </c>
      <c r="AK24" s="221">
        <f t="shared" si="2"/>
        <v>0</v>
      </c>
      <c r="AL24" s="221">
        <f t="shared" si="2"/>
        <v>0</v>
      </c>
      <c r="AM24" s="222">
        <f t="shared" si="1"/>
        <v>0</v>
      </c>
    </row>
    <row r="25" spans="1:39" s="244" customFormat="1" ht="43.5" hidden="1" customHeight="1" x14ac:dyDescent="0.2">
      <c r="A25" s="241" t="s">
        <v>182</v>
      </c>
      <c r="B25" s="242"/>
      <c r="C25" s="242"/>
      <c r="D25" s="242"/>
      <c r="E25" s="242"/>
      <c r="F25" s="243">
        <v>0</v>
      </c>
      <c r="G25" s="243"/>
      <c r="H25" s="243"/>
      <c r="I25" s="243"/>
      <c r="J25" s="243">
        <v>0</v>
      </c>
      <c r="K25" s="243"/>
      <c r="L25" s="243"/>
      <c r="M25" s="243"/>
      <c r="N25" s="243">
        <v>0</v>
      </c>
      <c r="O25" s="243"/>
      <c r="P25" s="243"/>
      <c r="Q25" s="243"/>
      <c r="R25" s="243">
        <v>0</v>
      </c>
      <c r="S25" s="243"/>
      <c r="T25" s="243"/>
      <c r="U25" s="243"/>
      <c r="V25" s="243">
        <v>0</v>
      </c>
      <c r="W25" s="243"/>
      <c r="X25" s="243"/>
      <c r="Y25" s="243"/>
      <c r="Z25" s="243">
        <v>0</v>
      </c>
      <c r="AA25" s="243"/>
      <c r="AB25" s="243"/>
      <c r="AC25" s="243"/>
      <c r="AD25" s="243">
        <v>0</v>
      </c>
      <c r="AE25" s="243"/>
      <c r="AF25" s="243"/>
      <c r="AG25" s="243"/>
      <c r="AH25" s="243">
        <v>0</v>
      </c>
      <c r="AI25" s="221">
        <f t="shared" si="2"/>
        <v>0</v>
      </c>
      <c r="AJ25" s="221">
        <f t="shared" si="2"/>
        <v>0</v>
      </c>
      <c r="AK25" s="221">
        <f t="shared" si="2"/>
        <v>0</v>
      </c>
      <c r="AL25" s="221">
        <f t="shared" si="2"/>
        <v>0</v>
      </c>
      <c r="AM25" s="222">
        <f t="shared" si="1"/>
        <v>0</v>
      </c>
    </row>
    <row r="26" spans="1:39" s="260" customFormat="1" ht="20.100000000000001" hidden="1" customHeight="1" x14ac:dyDescent="0.2">
      <c r="A26" s="233" t="s">
        <v>183</v>
      </c>
      <c r="B26" s="253"/>
      <c r="C26" s="253"/>
      <c r="D26" s="253"/>
      <c r="E26" s="253"/>
      <c r="F26" s="254"/>
      <c r="G26" s="254"/>
      <c r="H26" s="254"/>
      <c r="I26" s="254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58"/>
      <c r="AF26" s="258"/>
      <c r="AG26" s="258"/>
      <c r="AH26" s="258"/>
      <c r="AI26" s="221">
        <f t="shared" si="2"/>
        <v>0</v>
      </c>
      <c r="AJ26" s="221">
        <f t="shared" si="2"/>
        <v>0</v>
      </c>
      <c r="AK26" s="221">
        <f t="shared" si="2"/>
        <v>0</v>
      </c>
      <c r="AL26" s="221">
        <f t="shared" si="2"/>
        <v>0</v>
      </c>
      <c r="AM26" s="222">
        <f t="shared" si="1"/>
        <v>0</v>
      </c>
    </row>
    <row r="27" spans="1:39" s="260" customFormat="1" ht="20.100000000000001" hidden="1" customHeight="1" x14ac:dyDescent="0.2">
      <c r="A27" s="233" t="s">
        <v>184</v>
      </c>
      <c r="B27" s="234"/>
      <c r="C27" s="234"/>
      <c r="D27" s="234"/>
      <c r="E27" s="234"/>
      <c r="F27" s="254"/>
      <c r="G27" s="254"/>
      <c r="H27" s="254"/>
      <c r="I27" s="254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21">
        <f t="shared" si="2"/>
        <v>0</v>
      </c>
      <c r="AJ27" s="221">
        <f t="shared" si="2"/>
        <v>0</v>
      </c>
      <c r="AK27" s="221">
        <f t="shared" si="2"/>
        <v>0</v>
      </c>
      <c r="AL27" s="221">
        <f t="shared" si="2"/>
        <v>0</v>
      </c>
      <c r="AM27" s="222">
        <f t="shared" si="1"/>
        <v>0</v>
      </c>
    </row>
    <row r="28" spans="1:39" s="260" customFormat="1" ht="27" hidden="1" customHeight="1" x14ac:dyDescent="0.2">
      <c r="A28" s="233" t="s">
        <v>185</v>
      </c>
      <c r="B28" s="234"/>
      <c r="C28" s="234"/>
      <c r="D28" s="234"/>
      <c r="E28" s="234"/>
      <c r="F28" s="254"/>
      <c r="G28" s="254"/>
      <c r="H28" s="254"/>
      <c r="I28" s="254"/>
      <c r="J28" s="258"/>
      <c r="K28" s="258"/>
      <c r="L28" s="258"/>
      <c r="M28" s="258"/>
      <c r="N28" s="258"/>
      <c r="O28" s="258"/>
      <c r="P28" s="258"/>
      <c r="Q28" s="258"/>
      <c r="R28" s="258"/>
      <c r="S28" s="258"/>
      <c r="T28" s="258"/>
      <c r="U28" s="258"/>
      <c r="V28" s="258"/>
      <c r="W28" s="258"/>
      <c r="X28" s="258"/>
      <c r="Y28" s="258"/>
      <c r="Z28" s="258"/>
      <c r="AA28" s="258"/>
      <c r="AB28" s="258"/>
      <c r="AC28" s="258"/>
      <c r="AD28" s="258"/>
      <c r="AE28" s="258"/>
      <c r="AF28" s="258"/>
      <c r="AG28" s="258"/>
      <c r="AH28" s="258"/>
      <c r="AI28" s="221">
        <f t="shared" si="2"/>
        <v>0</v>
      </c>
      <c r="AJ28" s="221">
        <f t="shared" si="2"/>
        <v>0</v>
      </c>
      <c r="AK28" s="221">
        <f t="shared" si="2"/>
        <v>0</v>
      </c>
      <c r="AL28" s="221">
        <f t="shared" si="2"/>
        <v>0</v>
      </c>
      <c r="AM28" s="222">
        <f t="shared" si="1"/>
        <v>0</v>
      </c>
    </row>
    <row r="29" spans="1:39" s="260" customFormat="1" ht="20.100000000000001" hidden="1" customHeight="1" x14ac:dyDescent="0.2">
      <c r="A29" s="233" t="s">
        <v>186</v>
      </c>
      <c r="B29" s="234"/>
      <c r="C29" s="234"/>
      <c r="D29" s="234"/>
      <c r="E29" s="234"/>
      <c r="F29" s="254"/>
      <c r="G29" s="254"/>
      <c r="H29" s="254"/>
      <c r="I29" s="254"/>
      <c r="J29" s="258"/>
      <c r="K29" s="258"/>
      <c r="L29" s="258"/>
      <c r="M29" s="258"/>
      <c r="N29" s="258"/>
      <c r="O29" s="258"/>
      <c r="P29" s="258"/>
      <c r="Q29" s="258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21">
        <f t="shared" si="2"/>
        <v>0</v>
      </c>
      <c r="AJ29" s="221">
        <f t="shared" si="2"/>
        <v>0</v>
      </c>
      <c r="AK29" s="221">
        <f t="shared" si="2"/>
        <v>0</v>
      </c>
      <c r="AL29" s="221">
        <f t="shared" si="2"/>
        <v>0</v>
      </c>
      <c r="AM29" s="222">
        <f t="shared" si="1"/>
        <v>0</v>
      </c>
    </row>
    <row r="30" spans="1:39" s="260" customFormat="1" ht="20.100000000000001" hidden="1" customHeight="1" x14ac:dyDescent="0.2">
      <c r="A30" s="233" t="s">
        <v>187</v>
      </c>
      <c r="B30" s="234"/>
      <c r="C30" s="234"/>
      <c r="D30" s="234"/>
      <c r="E30" s="234"/>
      <c r="F30" s="254"/>
      <c r="G30" s="254"/>
      <c r="H30" s="254"/>
      <c r="I30" s="254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21">
        <f t="shared" si="2"/>
        <v>0</v>
      </c>
      <c r="AJ30" s="221">
        <f t="shared" si="2"/>
        <v>0</v>
      </c>
      <c r="AK30" s="221">
        <f t="shared" si="2"/>
        <v>0</v>
      </c>
      <c r="AL30" s="221">
        <f t="shared" si="2"/>
        <v>0</v>
      </c>
      <c r="AM30" s="222">
        <f t="shared" si="1"/>
        <v>0</v>
      </c>
    </row>
    <row r="31" spans="1:39" s="260" customFormat="1" ht="20.100000000000001" hidden="1" customHeight="1" x14ac:dyDescent="0.2">
      <c r="A31" s="233" t="s">
        <v>188</v>
      </c>
      <c r="B31" s="234"/>
      <c r="C31" s="234"/>
      <c r="D31" s="234"/>
      <c r="E31" s="234"/>
      <c r="F31" s="254"/>
      <c r="G31" s="254"/>
      <c r="H31" s="254"/>
      <c r="I31" s="254"/>
      <c r="J31" s="258"/>
      <c r="K31" s="258"/>
      <c r="L31" s="258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58"/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21">
        <f t="shared" si="2"/>
        <v>0</v>
      </c>
      <c r="AJ31" s="221">
        <f t="shared" si="2"/>
        <v>0</v>
      </c>
      <c r="AK31" s="221">
        <f t="shared" si="2"/>
        <v>0</v>
      </c>
      <c r="AL31" s="221">
        <f t="shared" si="2"/>
        <v>0</v>
      </c>
      <c r="AM31" s="222">
        <f t="shared" si="1"/>
        <v>0</v>
      </c>
    </row>
    <row r="32" spans="1:39" s="260" customFormat="1" ht="27.75" hidden="1" customHeight="1" x14ac:dyDescent="0.2">
      <c r="A32" s="233" t="s">
        <v>189</v>
      </c>
      <c r="B32" s="234"/>
      <c r="C32" s="234"/>
      <c r="D32" s="234"/>
      <c r="E32" s="234"/>
      <c r="F32" s="254"/>
      <c r="G32" s="254"/>
      <c r="H32" s="254"/>
      <c r="I32" s="254"/>
      <c r="J32" s="258"/>
      <c r="K32" s="258"/>
      <c r="L32" s="258"/>
      <c r="M32" s="258"/>
      <c r="N32" s="258"/>
      <c r="O32" s="258"/>
      <c r="P32" s="258"/>
      <c r="Q32" s="258"/>
      <c r="R32" s="258"/>
      <c r="S32" s="258"/>
      <c r="T32" s="258"/>
      <c r="U32" s="258"/>
      <c r="V32" s="258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21">
        <f t="shared" si="2"/>
        <v>0</v>
      </c>
      <c r="AJ32" s="221">
        <f t="shared" si="2"/>
        <v>0</v>
      </c>
      <c r="AK32" s="221">
        <f t="shared" si="2"/>
        <v>0</v>
      </c>
      <c r="AL32" s="221">
        <f t="shared" si="2"/>
        <v>0</v>
      </c>
      <c r="AM32" s="222">
        <f t="shared" si="1"/>
        <v>0</v>
      </c>
    </row>
    <row r="33" spans="1:39" s="260" customFormat="1" ht="20.100000000000001" hidden="1" customHeight="1" x14ac:dyDescent="0.2">
      <c r="A33" s="233" t="s">
        <v>190</v>
      </c>
      <c r="B33" s="234"/>
      <c r="C33" s="234"/>
      <c r="D33" s="234"/>
      <c r="E33" s="234"/>
      <c r="F33" s="254"/>
      <c r="G33" s="254"/>
      <c r="H33" s="254"/>
      <c r="I33" s="254"/>
      <c r="J33" s="258"/>
      <c r="K33" s="258"/>
      <c r="L33" s="258"/>
      <c r="M33" s="258"/>
      <c r="N33" s="258"/>
      <c r="O33" s="258"/>
      <c r="P33" s="258"/>
      <c r="Q33" s="258"/>
      <c r="R33" s="258"/>
      <c r="S33" s="258"/>
      <c r="T33" s="258"/>
      <c r="U33" s="258"/>
      <c r="V33" s="258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21">
        <f t="shared" si="2"/>
        <v>0</v>
      </c>
      <c r="AJ33" s="221">
        <f t="shared" si="2"/>
        <v>0</v>
      </c>
      <c r="AK33" s="221">
        <f t="shared" si="2"/>
        <v>0</v>
      </c>
      <c r="AL33" s="221">
        <f t="shared" si="2"/>
        <v>0</v>
      </c>
      <c r="AM33" s="222">
        <f t="shared" si="1"/>
        <v>0</v>
      </c>
    </row>
    <row r="34" spans="1:39" s="260" customFormat="1" ht="27.75" hidden="1" customHeight="1" x14ac:dyDescent="0.2">
      <c r="A34" s="233" t="s">
        <v>191</v>
      </c>
      <c r="B34" s="234"/>
      <c r="C34" s="234"/>
      <c r="D34" s="234"/>
      <c r="E34" s="234"/>
      <c r="F34" s="254"/>
      <c r="G34" s="254"/>
      <c r="H34" s="254"/>
      <c r="I34" s="254"/>
      <c r="J34" s="258"/>
      <c r="K34" s="258"/>
      <c r="L34" s="258"/>
      <c r="M34" s="258"/>
      <c r="N34" s="258"/>
      <c r="O34" s="258"/>
      <c r="P34" s="258"/>
      <c r="Q34" s="258"/>
      <c r="R34" s="258"/>
      <c r="S34" s="258"/>
      <c r="T34" s="258"/>
      <c r="U34" s="258"/>
      <c r="V34" s="258"/>
      <c r="W34" s="258"/>
      <c r="X34" s="258"/>
      <c r="Y34" s="258"/>
      <c r="Z34" s="258"/>
      <c r="AA34" s="258"/>
      <c r="AB34" s="258"/>
      <c r="AC34" s="258"/>
      <c r="AD34" s="258"/>
      <c r="AE34" s="258"/>
      <c r="AF34" s="258"/>
      <c r="AG34" s="258"/>
      <c r="AH34" s="258"/>
      <c r="AI34" s="221">
        <f t="shared" si="2"/>
        <v>0</v>
      </c>
      <c r="AJ34" s="221">
        <f t="shared" si="2"/>
        <v>0</v>
      </c>
      <c r="AK34" s="221">
        <f t="shared" si="2"/>
        <v>0</v>
      </c>
      <c r="AL34" s="221">
        <f t="shared" si="2"/>
        <v>0</v>
      </c>
      <c r="AM34" s="222">
        <f t="shared" si="1"/>
        <v>0</v>
      </c>
    </row>
    <row r="35" spans="1:39" s="260" customFormat="1" ht="27.75" hidden="1" customHeight="1" x14ac:dyDescent="0.2">
      <c r="A35" s="233" t="s">
        <v>192</v>
      </c>
      <c r="B35" s="234"/>
      <c r="C35" s="234"/>
      <c r="D35" s="234"/>
      <c r="E35" s="234"/>
      <c r="F35" s="254"/>
      <c r="G35" s="254"/>
      <c r="H35" s="254"/>
      <c r="I35" s="254"/>
      <c r="J35" s="258"/>
      <c r="K35" s="258"/>
      <c r="L35" s="258"/>
      <c r="M35" s="258"/>
      <c r="N35" s="258"/>
      <c r="O35" s="258"/>
      <c r="P35" s="258"/>
      <c r="Q35" s="258"/>
      <c r="R35" s="258"/>
      <c r="S35" s="258"/>
      <c r="T35" s="258"/>
      <c r="U35" s="258"/>
      <c r="V35" s="258"/>
      <c r="W35" s="258"/>
      <c r="X35" s="258"/>
      <c r="Y35" s="258"/>
      <c r="Z35" s="258"/>
      <c r="AA35" s="258"/>
      <c r="AB35" s="258"/>
      <c r="AC35" s="258"/>
      <c r="AD35" s="258"/>
      <c r="AE35" s="258"/>
      <c r="AF35" s="258"/>
      <c r="AG35" s="258"/>
      <c r="AH35" s="258"/>
      <c r="AI35" s="221">
        <f t="shared" si="2"/>
        <v>0</v>
      </c>
      <c r="AJ35" s="221">
        <f t="shared" si="2"/>
        <v>0</v>
      </c>
      <c r="AK35" s="221">
        <f t="shared" si="2"/>
        <v>0</v>
      </c>
      <c r="AL35" s="221">
        <f t="shared" si="2"/>
        <v>0</v>
      </c>
      <c r="AM35" s="222">
        <f t="shared" si="1"/>
        <v>0</v>
      </c>
    </row>
    <row r="36" spans="1:39" s="262" customFormat="1" ht="28.5" customHeight="1" x14ac:dyDescent="0.2">
      <c r="A36" s="241" t="s">
        <v>789</v>
      </c>
      <c r="B36" s="261"/>
      <c r="C36" s="261">
        <v>1000</v>
      </c>
      <c r="D36" s="261">
        <v>9396</v>
      </c>
      <c r="E36" s="261">
        <v>13343.166999999999</v>
      </c>
      <c r="F36" s="243">
        <v>0</v>
      </c>
      <c r="G36" s="243">
        <v>1140</v>
      </c>
      <c r="H36" s="243">
        <v>1578</v>
      </c>
      <c r="I36" s="243">
        <v>2145</v>
      </c>
      <c r="J36" s="243">
        <v>2000</v>
      </c>
      <c r="K36" s="243">
        <v>795000</v>
      </c>
      <c r="L36" s="243">
        <v>826578</v>
      </c>
      <c r="M36" s="243">
        <v>862040.2</v>
      </c>
      <c r="N36" s="243">
        <v>863000</v>
      </c>
      <c r="O36" s="243"/>
      <c r="P36" s="243"/>
      <c r="Q36" s="243"/>
      <c r="R36" s="243">
        <v>0</v>
      </c>
      <c r="S36" s="243"/>
      <c r="T36" s="243"/>
      <c r="U36" s="243"/>
      <c r="V36" s="243">
        <v>0</v>
      </c>
      <c r="W36" s="243"/>
      <c r="X36" s="243"/>
      <c r="Y36" s="243"/>
      <c r="Z36" s="243">
        <v>0</v>
      </c>
      <c r="AA36" s="243"/>
      <c r="AB36" s="243"/>
      <c r="AC36" s="243"/>
      <c r="AD36" s="243">
        <v>0</v>
      </c>
      <c r="AE36" s="243"/>
      <c r="AF36" s="243"/>
      <c r="AG36" s="243"/>
      <c r="AH36" s="243">
        <v>0</v>
      </c>
      <c r="AI36" s="221">
        <f t="shared" si="2"/>
        <v>797140</v>
      </c>
      <c r="AJ36" s="221">
        <f t="shared" si="2"/>
        <v>837552</v>
      </c>
      <c r="AK36" s="221">
        <f t="shared" si="2"/>
        <v>877528.36699999997</v>
      </c>
      <c r="AL36" s="221">
        <f t="shared" si="2"/>
        <v>865000</v>
      </c>
      <c r="AM36" s="222">
        <f t="shared" si="1"/>
        <v>865000</v>
      </c>
    </row>
    <row r="37" spans="1:39" s="263" customFormat="1" ht="20.100000000000001" hidden="1" customHeight="1" x14ac:dyDescent="0.2">
      <c r="A37" s="233" t="s">
        <v>193</v>
      </c>
      <c r="B37" s="253"/>
      <c r="C37" s="253"/>
      <c r="D37" s="253"/>
      <c r="E37" s="253">
        <v>5145.99</v>
      </c>
      <c r="F37" s="254"/>
      <c r="G37" s="255"/>
      <c r="H37" s="255"/>
      <c r="I37" s="255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21">
        <f t="shared" si="2"/>
        <v>0</v>
      </c>
      <c r="AJ37" s="221">
        <f t="shared" si="2"/>
        <v>0</v>
      </c>
      <c r="AK37" s="221">
        <f t="shared" si="2"/>
        <v>5145.99</v>
      </c>
      <c r="AL37" s="221">
        <f t="shared" si="2"/>
        <v>0</v>
      </c>
      <c r="AM37" s="222">
        <f t="shared" si="1"/>
        <v>0</v>
      </c>
    </row>
    <row r="38" spans="1:39" s="237" customFormat="1" ht="20.100000000000001" hidden="1" customHeight="1" x14ac:dyDescent="0.2">
      <c r="A38" s="233" t="s">
        <v>194</v>
      </c>
      <c r="B38" s="234"/>
      <c r="C38" s="234"/>
      <c r="D38" s="234"/>
      <c r="E38" s="234"/>
      <c r="F38" s="254"/>
      <c r="G38" s="254"/>
      <c r="H38" s="254"/>
      <c r="I38" s="254"/>
      <c r="J38" s="258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  <c r="AA38" s="258"/>
      <c r="AB38" s="258"/>
      <c r="AC38" s="258"/>
      <c r="AD38" s="258">
        <v>0</v>
      </c>
      <c r="AE38" s="258"/>
      <c r="AF38" s="258"/>
      <c r="AG38" s="258"/>
      <c r="AH38" s="258"/>
      <c r="AI38" s="221">
        <f t="shared" si="2"/>
        <v>0</v>
      </c>
      <c r="AJ38" s="221">
        <f t="shared" si="2"/>
        <v>0</v>
      </c>
      <c r="AK38" s="221">
        <f t="shared" si="2"/>
        <v>0</v>
      </c>
      <c r="AL38" s="221">
        <f t="shared" si="2"/>
        <v>0</v>
      </c>
      <c r="AM38" s="222">
        <f t="shared" si="1"/>
        <v>0</v>
      </c>
    </row>
    <row r="39" spans="1:39" s="237" customFormat="1" ht="26.25" hidden="1" customHeight="1" x14ac:dyDescent="0.2">
      <c r="A39" s="233" t="s">
        <v>195</v>
      </c>
      <c r="B39" s="234"/>
      <c r="C39" s="234"/>
      <c r="D39" s="234"/>
      <c r="E39" s="234"/>
      <c r="F39" s="254"/>
      <c r="G39" s="254"/>
      <c r="H39" s="254"/>
      <c r="I39" s="254"/>
      <c r="J39" s="258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  <c r="AA39" s="258"/>
      <c r="AB39" s="258"/>
      <c r="AC39" s="258"/>
      <c r="AD39" s="258"/>
      <c r="AE39" s="258"/>
      <c r="AF39" s="258"/>
      <c r="AG39" s="258"/>
      <c r="AH39" s="258"/>
      <c r="AI39" s="221">
        <f t="shared" si="2"/>
        <v>0</v>
      </c>
      <c r="AJ39" s="221">
        <f t="shared" si="2"/>
        <v>0</v>
      </c>
      <c r="AK39" s="221">
        <f t="shared" si="2"/>
        <v>0</v>
      </c>
      <c r="AL39" s="221">
        <f t="shared" si="2"/>
        <v>0</v>
      </c>
      <c r="AM39" s="222">
        <f t="shared" si="1"/>
        <v>0</v>
      </c>
    </row>
    <row r="40" spans="1:39" s="237" customFormat="1" ht="20.100000000000001" hidden="1" customHeight="1" x14ac:dyDescent="0.2">
      <c r="A40" s="233" t="s">
        <v>196</v>
      </c>
      <c r="B40" s="234"/>
      <c r="C40" s="234"/>
      <c r="D40" s="234">
        <v>8396.2839999999997</v>
      </c>
      <c r="E40" s="234">
        <v>5595</v>
      </c>
      <c r="F40" s="254"/>
      <c r="G40" s="254"/>
      <c r="H40" s="254"/>
      <c r="I40" s="254"/>
      <c r="J40" s="236"/>
      <c r="K40" s="236"/>
      <c r="L40" s="236"/>
      <c r="M40" s="236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258"/>
      <c r="AC40" s="258"/>
      <c r="AD40" s="258"/>
      <c r="AE40" s="258"/>
      <c r="AF40" s="258"/>
      <c r="AG40" s="258"/>
      <c r="AH40" s="258"/>
      <c r="AI40" s="221">
        <f t="shared" si="2"/>
        <v>0</v>
      </c>
      <c r="AJ40" s="221">
        <f t="shared" si="2"/>
        <v>8396.2839999999997</v>
      </c>
      <c r="AK40" s="221">
        <f t="shared" si="2"/>
        <v>5595</v>
      </c>
      <c r="AL40" s="221">
        <f t="shared" si="2"/>
        <v>0</v>
      </c>
      <c r="AM40" s="222">
        <f t="shared" si="1"/>
        <v>0</v>
      </c>
    </row>
    <row r="41" spans="1:39" s="237" customFormat="1" ht="26.45" customHeight="1" x14ac:dyDescent="0.2">
      <c r="A41" s="233" t="s">
        <v>197</v>
      </c>
      <c r="B41" s="234"/>
      <c r="C41" s="234"/>
      <c r="D41" s="234"/>
      <c r="E41" s="234"/>
      <c r="F41" s="254"/>
      <c r="G41" s="254"/>
      <c r="H41" s="254"/>
      <c r="I41" s="254"/>
      <c r="J41" s="258"/>
      <c r="K41" s="258">
        <v>795000</v>
      </c>
      <c r="L41" s="258">
        <v>826578</v>
      </c>
      <c r="M41" s="258">
        <v>862040.2</v>
      </c>
      <c r="N41" s="258">
        <v>863000</v>
      </c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258"/>
      <c r="AC41" s="258"/>
      <c r="AD41" s="258"/>
      <c r="AE41" s="258"/>
      <c r="AF41" s="258"/>
      <c r="AG41" s="258"/>
      <c r="AH41" s="258"/>
      <c r="AI41" s="221">
        <f t="shared" si="2"/>
        <v>795000</v>
      </c>
      <c r="AJ41" s="221">
        <f t="shared" si="2"/>
        <v>826578</v>
      </c>
      <c r="AK41" s="221">
        <f t="shared" si="2"/>
        <v>862040.2</v>
      </c>
      <c r="AL41" s="221">
        <f t="shared" si="2"/>
        <v>863000</v>
      </c>
      <c r="AM41" s="222">
        <f t="shared" si="1"/>
        <v>863000</v>
      </c>
    </row>
    <row r="42" spans="1:39" s="237" customFormat="1" ht="20.100000000000001" hidden="1" customHeight="1" x14ac:dyDescent="0.2">
      <c r="A42" s="233" t="s">
        <v>198</v>
      </c>
      <c r="B42" s="234"/>
      <c r="C42" s="234">
        <v>1000</v>
      </c>
      <c r="D42" s="234">
        <v>1000</v>
      </c>
      <c r="E42" s="234">
        <v>1758.1079999999999</v>
      </c>
      <c r="F42" s="254"/>
      <c r="G42" s="254"/>
      <c r="H42" s="254"/>
      <c r="I42" s="254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8"/>
      <c r="AH42" s="258"/>
      <c r="AI42" s="221">
        <f t="shared" si="2"/>
        <v>1000</v>
      </c>
      <c r="AJ42" s="221">
        <f t="shared" si="2"/>
        <v>1000</v>
      </c>
      <c r="AK42" s="221">
        <f t="shared" si="2"/>
        <v>1758.1079999999999</v>
      </c>
      <c r="AL42" s="221">
        <f t="shared" si="2"/>
        <v>0</v>
      </c>
      <c r="AM42" s="222">
        <f t="shared" si="1"/>
        <v>0</v>
      </c>
    </row>
    <row r="43" spans="1:39" s="263" customFormat="1" ht="24.75" hidden="1" customHeight="1" x14ac:dyDescent="0.2">
      <c r="A43" s="233" t="s">
        <v>199</v>
      </c>
      <c r="B43" s="253"/>
      <c r="C43" s="253"/>
      <c r="D43" s="253"/>
      <c r="E43" s="253">
        <v>844.06899999999996</v>
      </c>
      <c r="F43" s="254"/>
      <c r="G43" s="255"/>
      <c r="H43" s="255"/>
      <c r="I43" s="255"/>
      <c r="J43" s="256"/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21">
        <f t="shared" si="2"/>
        <v>0</v>
      </c>
      <c r="AJ43" s="221">
        <f t="shared" si="2"/>
        <v>0</v>
      </c>
      <c r="AK43" s="221">
        <f t="shared" si="2"/>
        <v>844.06899999999996</v>
      </c>
      <c r="AL43" s="221">
        <f t="shared" si="2"/>
        <v>0</v>
      </c>
      <c r="AM43" s="222">
        <f t="shared" si="1"/>
        <v>0</v>
      </c>
    </row>
    <row r="44" spans="1:39" s="237" customFormat="1" ht="20.100000000000001" hidden="1" customHeight="1" x14ac:dyDescent="0.2">
      <c r="A44" s="233" t="s">
        <v>200</v>
      </c>
      <c r="B44" s="234"/>
      <c r="C44" s="234"/>
      <c r="D44" s="234"/>
      <c r="E44" s="234"/>
      <c r="F44" s="254"/>
      <c r="G44" s="254"/>
      <c r="H44" s="254"/>
      <c r="I44" s="254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  <c r="AH44" s="258"/>
      <c r="AI44" s="221">
        <f t="shared" si="2"/>
        <v>0</v>
      </c>
      <c r="AJ44" s="221">
        <f t="shared" si="2"/>
        <v>0</v>
      </c>
      <c r="AK44" s="221">
        <f t="shared" si="2"/>
        <v>0</v>
      </c>
      <c r="AL44" s="221">
        <f t="shared" si="2"/>
        <v>0</v>
      </c>
      <c r="AM44" s="222">
        <f t="shared" si="1"/>
        <v>0</v>
      </c>
    </row>
    <row r="45" spans="1:39" s="237" customFormat="1" ht="26.25" hidden="1" customHeight="1" x14ac:dyDescent="0.2">
      <c r="A45" s="233" t="s">
        <v>201</v>
      </c>
      <c r="B45" s="234"/>
      <c r="C45" s="234"/>
      <c r="D45" s="234"/>
      <c r="E45" s="234"/>
      <c r="F45" s="254"/>
      <c r="G45" s="254"/>
      <c r="H45" s="254"/>
      <c r="I45" s="254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258"/>
      <c r="AC45" s="258"/>
      <c r="AD45" s="258"/>
      <c r="AE45" s="258"/>
      <c r="AF45" s="258"/>
      <c r="AG45" s="258"/>
      <c r="AH45" s="258"/>
      <c r="AI45" s="221">
        <f t="shared" si="2"/>
        <v>0</v>
      </c>
      <c r="AJ45" s="221">
        <f t="shared" si="2"/>
        <v>0</v>
      </c>
      <c r="AK45" s="221">
        <f t="shared" si="2"/>
        <v>0</v>
      </c>
      <c r="AL45" s="221">
        <f t="shared" si="2"/>
        <v>0</v>
      </c>
      <c r="AM45" s="222">
        <f t="shared" si="1"/>
        <v>0</v>
      </c>
    </row>
    <row r="46" spans="1:39" s="237" customFormat="1" ht="27.75" hidden="1" customHeight="1" x14ac:dyDescent="0.2">
      <c r="A46" s="233" t="s">
        <v>202</v>
      </c>
      <c r="B46" s="234"/>
      <c r="C46" s="234"/>
      <c r="D46" s="234"/>
      <c r="E46" s="234"/>
      <c r="F46" s="254"/>
      <c r="G46" s="254"/>
      <c r="H46" s="254"/>
      <c r="I46" s="254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258"/>
      <c r="AC46" s="258"/>
      <c r="AD46" s="258"/>
      <c r="AE46" s="258"/>
      <c r="AF46" s="258"/>
      <c r="AG46" s="258"/>
      <c r="AH46" s="258"/>
      <c r="AI46" s="221">
        <f t="shared" si="2"/>
        <v>0</v>
      </c>
      <c r="AJ46" s="221">
        <f t="shared" si="2"/>
        <v>0</v>
      </c>
      <c r="AK46" s="221">
        <f t="shared" si="2"/>
        <v>0</v>
      </c>
      <c r="AL46" s="221">
        <f t="shared" si="2"/>
        <v>0</v>
      </c>
      <c r="AM46" s="222">
        <f t="shared" si="1"/>
        <v>0</v>
      </c>
    </row>
    <row r="47" spans="1:39" s="267" customFormat="1" ht="48" customHeight="1" thickBot="1" x14ac:dyDescent="0.25">
      <c r="A47" s="264" t="s">
        <v>791</v>
      </c>
      <c r="B47" s="265" t="s">
        <v>97</v>
      </c>
      <c r="C47" s="266">
        <v>1293551</v>
      </c>
      <c r="D47" s="266">
        <v>1354923</v>
      </c>
      <c r="E47" s="266">
        <v>1408287.9339999999</v>
      </c>
      <c r="F47" s="266">
        <v>1442616.5249999999</v>
      </c>
      <c r="G47" s="266">
        <v>1140</v>
      </c>
      <c r="H47" s="266">
        <v>1578</v>
      </c>
      <c r="I47" s="266">
        <v>2145</v>
      </c>
      <c r="J47" s="266">
        <v>2000</v>
      </c>
      <c r="K47" s="266">
        <v>795000</v>
      </c>
      <c r="L47" s="266">
        <v>826578</v>
      </c>
      <c r="M47" s="266">
        <v>862040.2</v>
      </c>
      <c r="N47" s="266">
        <v>863000</v>
      </c>
      <c r="O47" s="266"/>
      <c r="P47" s="266"/>
      <c r="Q47" s="266"/>
      <c r="R47" s="266">
        <v>0</v>
      </c>
      <c r="S47" s="266"/>
      <c r="T47" s="266"/>
      <c r="U47" s="266"/>
      <c r="V47" s="266">
        <v>0</v>
      </c>
      <c r="W47" s="266"/>
      <c r="X47" s="266"/>
      <c r="Y47" s="266"/>
      <c r="Z47" s="266">
        <v>0</v>
      </c>
      <c r="AA47" s="266"/>
      <c r="AB47" s="266"/>
      <c r="AC47" s="266"/>
      <c r="AD47" s="266">
        <v>0</v>
      </c>
      <c r="AE47" s="266"/>
      <c r="AF47" s="266"/>
      <c r="AG47" s="266"/>
      <c r="AH47" s="266">
        <v>0</v>
      </c>
      <c r="AI47" s="221">
        <f t="shared" si="2"/>
        <v>2089691</v>
      </c>
      <c r="AJ47" s="221">
        <f t="shared" si="2"/>
        <v>2183079</v>
      </c>
      <c r="AK47" s="221">
        <f t="shared" si="2"/>
        <v>2272473.1339999996</v>
      </c>
      <c r="AL47" s="221">
        <f t="shared" si="2"/>
        <v>2307616.5249999999</v>
      </c>
      <c r="AM47" s="222">
        <f t="shared" si="1"/>
        <v>865000</v>
      </c>
    </row>
    <row r="48" spans="1:39" s="250" customFormat="1" ht="20.100000000000001" hidden="1" customHeight="1" x14ac:dyDescent="0.2">
      <c r="A48" s="268" t="s">
        <v>203</v>
      </c>
      <c r="B48" s="246"/>
      <c r="C48" s="246"/>
      <c r="D48" s="246"/>
      <c r="E48" s="246"/>
      <c r="F48" s="248">
        <v>0</v>
      </c>
      <c r="G48" s="248"/>
      <c r="H48" s="248"/>
      <c r="I48" s="248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49"/>
      <c r="AH48" s="249"/>
      <c r="AI48" s="249"/>
      <c r="AJ48" s="249"/>
      <c r="AK48" s="249"/>
      <c r="AL48" s="221">
        <f t="shared" si="2"/>
        <v>0</v>
      </c>
      <c r="AM48" s="222">
        <f t="shared" si="1"/>
        <v>0</v>
      </c>
    </row>
    <row r="49" spans="1:39" s="250" customFormat="1" ht="43.5" hidden="1" customHeight="1" x14ac:dyDescent="0.2">
      <c r="A49" s="245" t="s">
        <v>204</v>
      </c>
      <c r="B49" s="246"/>
      <c r="C49" s="246"/>
      <c r="D49" s="246"/>
      <c r="E49" s="246"/>
      <c r="F49" s="247"/>
      <c r="G49" s="248"/>
      <c r="H49" s="248"/>
      <c r="I49" s="248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  <c r="Y49" s="249"/>
      <c r="Z49" s="249"/>
      <c r="AA49" s="249"/>
      <c r="AB49" s="249"/>
      <c r="AC49" s="249"/>
      <c r="AD49" s="249"/>
      <c r="AE49" s="249"/>
      <c r="AF49" s="249"/>
      <c r="AG49" s="249"/>
      <c r="AH49" s="249"/>
      <c r="AI49" s="249"/>
      <c r="AJ49" s="249"/>
      <c r="AK49" s="249"/>
      <c r="AL49" s="221">
        <f t="shared" ref="AL49:AL112" si="3">F49+J49+N49+R49+V49+Z49+AD49+AH49</f>
        <v>0</v>
      </c>
      <c r="AM49" s="222">
        <f t="shared" si="1"/>
        <v>0</v>
      </c>
    </row>
    <row r="50" spans="1:39" s="252" customFormat="1" ht="39" hidden="1" customHeight="1" x14ac:dyDescent="0.2">
      <c r="A50" s="241" t="s">
        <v>205</v>
      </c>
      <c r="B50" s="251"/>
      <c r="C50" s="251"/>
      <c r="D50" s="251"/>
      <c r="E50" s="251"/>
      <c r="F50" s="243">
        <v>0</v>
      </c>
      <c r="G50" s="243"/>
      <c r="H50" s="243"/>
      <c r="I50" s="243"/>
      <c r="J50" s="243">
        <v>0</v>
      </c>
      <c r="K50" s="243"/>
      <c r="L50" s="243"/>
      <c r="M50" s="243"/>
      <c r="N50" s="243">
        <v>0</v>
      </c>
      <c r="O50" s="243"/>
      <c r="P50" s="243"/>
      <c r="Q50" s="243"/>
      <c r="R50" s="243">
        <v>0</v>
      </c>
      <c r="S50" s="243"/>
      <c r="T50" s="243"/>
      <c r="U50" s="243"/>
      <c r="V50" s="243">
        <v>0</v>
      </c>
      <c r="W50" s="243"/>
      <c r="X50" s="243"/>
      <c r="Y50" s="243"/>
      <c r="Z50" s="243">
        <v>0</v>
      </c>
      <c r="AA50" s="243"/>
      <c r="AB50" s="243"/>
      <c r="AC50" s="243"/>
      <c r="AD50" s="243">
        <v>0</v>
      </c>
      <c r="AE50" s="243"/>
      <c r="AF50" s="243"/>
      <c r="AG50" s="243"/>
      <c r="AH50" s="243">
        <v>0</v>
      </c>
      <c r="AI50" s="590"/>
      <c r="AJ50" s="590"/>
      <c r="AK50" s="590"/>
      <c r="AL50" s="221">
        <f t="shared" si="3"/>
        <v>0</v>
      </c>
      <c r="AM50" s="222">
        <f t="shared" si="1"/>
        <v>0</v>
      </c>
    </row>
    <row r="51" spans="1:39" s="260" customFormat="1" ht="20.100000000000001" hidden="1" customHeight="1" x14ac:dyDescent="0.2">
      <c r="A51" s="233" t="s">
        <v>206</v>
      </c>
      <c r="B51" s="234"/>
      <c r="C51" s="234"/>
      <c r="D51" s="234"/>
      <c r="E51" s="234"/>
      <c r="F51" s="254"/>
      <c r="G51" s="254"/>
      <c r="H51" s="254"/>
      <c r="I51" s="254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8"/>
      <c r="AH51" s="258"/>
      <c r="AI51" s="256"/>
      <c r="AJ51" s="256"/>
      <c r="AK51" s="256"/>
      <c r="AL51" s="221">
        <f t="shared" si="3"/>
        <v>0</v>
      </c>
      <c r="AM51" s="222">
        <f t="shared" si="1"/>
        <v>0</v>
      </c>
    </row>
    <row r="52" spans="1:39" s="260" customFormat="1" ht="20.100000000000001" hidden="1" customHeight="1" x14ac:dyDescent="0.2">
      <c r="A52" s="233" t="s">
        <v>207</v>
      </c>
      <c r="B52" s="234"/>
      <c r="C52" s="234"/>
      <c r="D52" s="234"/>
      <c r="E52" s="234"/>
      <c r="F52" s="254"/>
      <c r="G52" s="254"/>
      <c r="H52" s="254"/>
      <c r="I52" s="254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58"/>
      <c r="AD52" s="258"/>
      <c r="AE52" s="258"/>
      <c r="AF52" s="258"/>
      <c r="AG52" s="258"/>
      <c r="AH52" s="258"/>
      <c r="AI52" s="256"/>
      <c r="AJ52" s="256"/>
      <c r="AK52" s="256"/>
      <c r="AL52" s="221">
        <f t="shared" si="3"/>
        <v>0</v>
      </c>
      <c r="AM52" s="222">
        <f t="shared" si="1"/>
        <v>0</v>
      </c>
    </row>
    <row r="53" spans="1:39" s="260" customFormat="1" ht="27.75" hidden="1" customHeight="1" x14ac:dyDescent="0.2">
      <c r="A53" s="233" t="s">
        <v>208</v>
      </c>
      <c r="B53" s="234"/>
      <c r="C53" s="234"/>
      <c r="D53" s="234"/>
      <c r="E53" s="234"/>
      <c r="F53" s="254"/>
      <c r="G53" s="254"/>
      <c r="H53" s="254"/>
      <c r="I53" s="254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258"/>
      <c r="AC53" s="258"/>
      <c r="AD53" s="258"/>
      <c r="AE53" s="258"/>
      <c r="AF53" s="258"/>
      <c r="AG53" s="258"/>
      <c r="AH53" s="258"/>
      <c r="AI53" s="256"/>
      <c r="AJ53" s="256"/>
      <c r="AK53" s="256"/>
      <c r="AL53" s="221">
        <f t="shared" si="3"/>
        <v>0</v>
      </c>
      <c r="AM53" s="222">
        <f t="shared" si="1"/>
        <v>0</v>
      </c>
    </row>
    <row r="54" spans="1:39" s="260" customFormat="1" ht="20.100000000000001" hidden="1" customHeight="1" x14ac:dyDescent="0.2">
      <c r="A54" s="233" t="s">
        <v>209</v>
      </c>
      <c r="B54" s="234"/>
      <c r="C54" s="234"/>
      <c r="D54" s="234"/>
      <c r="E54" s="234"/>
      <c r="F54" s="254"/>
      <c r="G54" s="254"/>
      <c r="H54" s="254"/>
      <c r="I54" s="254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258"/>
      <c r="AC54" s="258"/>
      <c r="AD54" s="258"/>
      <c r="AE54" s="258"/>
      <c r="AF54" s="258"/>
      <c r="AG54" s="258"/>
      <c r="AH54" s="258"/>
      <c r="AI54" s="256"/>
      <c r="AJ54" s="256"/>
      <c r="AK54" s="256"/>
      <c r="AL54" s="221">
        <f t="shared" si="3"/>
        <v>0</v>
      </c>
      <c r="AM54" s="222">
        <f t="shared" si="1"/>
        <v>0</v>
      </c>
    </row>
    <row r="55" spans="1:39" s="260" customFormat="1" ht="20.100000000000001" hidden="1" customHeight="1" x14ac:dyDescent="0.2">
      <c r="A55" s="233" t="s">
        <v>210</v>
      </c>
      <c r="B55" s="234"/>
      <c r="C55" s="234"/>
      <c r="D55" s="234"/>
      <c r="E55" s="234"/>
      <c r="F55" s="254"/>
      <c r="G55" s="254"/>
      <c r="H55" s="254"/>
      <c r="I55" s="254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258"/>
      <c r="AC55" s="258"/>
      <c r="AD55" s="258"/>
      <c r="AE55" s="258"/>
      <c r="AF55" s="258"/>
      <c r="AG55" s="258"/>
      <c r="AH55" s="258"/>
      <c r="AI55" s="256"/>
      <c r="AJ55" s="256"/>
      <c r="AK55" s="256"/>
      <c r="AL55" s="221">
        <f t="shared" si="3"/>
        <v>0</v>
      </c>
      <c r="AM55" s="222">
        <f t="shared" si="1"/>
        <v>0</v>
      </c>
    </row>
    <row r="56" spans="1:39" s="260" customFormat="1" ht="20.100000000000001" hidden="1" customHeight="1" x14ac:dyDescent="0.2">
      <c r="A56" s="233" t="s">
        <v>211</v>
      </c>
      <c r="B56" s="234"/>
      <c r="C56" s="234"/>
      <c r="D56" s="234"/>
      <c r="E56" s="234"/>
      <c r="F56" s="254"/>
      <c r="G56" s="254"/>
      <c r="H56" s="254"/>
      <c r="I56" s="254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58"/>
      <c r="AD56" s="258"/>
      <c r="AE56" s="258"/>
      <c r="AF56" s="258"/>
      <c r="AG56" s="258"/>
      <c r="AH56" s="258"/>
      <c r="AI56" s="256"/>
      <c r="AJ56" s="256"/>
      <c r="AK56" s="256"/>
      <c r="AL56" s="221">
        <f t="shared" si="3"/>
        <v>0</v>
      </c>
      <c r="AM56" s="222">
        <f t="shared" si="1"/>
        <v>0</v>
      </c>
    </row>
    <row r="57" spans="1:39" s="260" customFormat="1" ht="26.25" hidden="1" customHeight="1" x14ac:dyDescent="0.2">
      <c r="A57" s="233" t="s">
        <v>212</v>
      </c>
      <c r="B57" s="234"/>
      <c r="C57" s="234"/>
      <c r="D57" s="234"/>
      <c r="E57" s="234"/>
      <c r="F57" s="254"/>
      <c r="G57" s="254"/>
      <c r="H57" s="254"/>
      <c r="I57" s="254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58"/>
      <c r="AD57" s="258"/>
      <c r="AE57" s="258"/>
      <c r="AF57" s="258"/>
      <c r="AG57" s="258"/>
      <c r="AH57" s="258"/>
      <c r="AI57" s="256"/>
      <c r="AJ57" s="256"/>
      <c r="AK57" s="256"/>
      <c r="AL57" s="221">
        <f t="shared" si="3"/>
        <v>0</v>
      </c>
      <c r="AM57" s="222">
        <f t="shared" si="1"/>
        <v>0</v>
      </c>
    </row>
    <row r="58" spans="1:39" s="260" customFormat="1" ht="20.100000000000001" hidden="1" customHeight="1" x14ac:dyDescent="0.2">
      <c r="A58" s="233" t="s">
        <v>213</v>
      </c>
      <c r="B58" s="234"/>
      <c r="C58" s="234"/>
      <c r="D58" s="234"/>
      <c r="E58" s="234"/>
      <c r="F58" s="254"/>
      <c r="G58" s="254"/>
      <c r="H58" s="254"/>
      <c r="I58" s="254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58"/>
      <c r="AD58" s="258"/>
      <c r="AE58" s="258"/>
      <c r="AF58" s="258"/>
      <c r="AG58" s="258"/>
      <c r="AH58" s="258"/>
      <c r="AI58" s="256"/>
      <c r="AJ58" s="256"/>
      <c r="AK58" s="256"/>
      <c r="AL58" s="221">
        <f t="shared" si="3"/>
        <v>0</v>
      </c>
      <c r="AM58" s="222">
        <f t="shared" si="1"/>
        <v>0</v>
      </c>
    </row>
    <row r="59" spans="1:39" s="260" customFormat="1" ht="27" hidden="1" customHeight="1" x14ac:dyDescent="0.2">
      <c r="A59" s="233" t="s">
        <v>214</v>
      </c>
      <c r="B59" s="234"/>
      <c r="C59" s="234"/>
      <c r="D59" s="234"/>
      <c r="E59" s="234"/>
      <c r="F59" s="254"/>
      <c r="G59" s="254"/>
      <c r="H59" s="254"/>
      <c r="I59" s="254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258"/>
      <c r="AC59" s="258"/>
      <c r="AD59" s="258"/>
      <c r="AE59" s="258"/>
      <c r="AF59" s="258"/>
      <c r="AG59" s="258"/>
      <c r="AH59" s="258"/>
      <c r="AI59" s="256"/>
      <c r="AJ59" s="256"/>
      <c r="AK59" s="256"/>
      <c r="AL59" s="221">
        <f t="shared" si="3"/>
        <v>0</v>
      </c>
      <c r="AM59" s="222">
        <f t="shared" si="1"/>
        <v>0</v>
      </c>
    </row>
    <row r="60" spans="1:39" s="260" customFormat="1" ht="28.5" hidden="1" customHeight="1" x14ac:dyDescent="0.2">
      <c r="A60" s="233" t="s">
        <v>215</v>
      </c>
      <c r="B60" s="234"/>
      <c r="C60" s="234"/>
      <c r="D60" s="234"/>
      <c r="E60" s="234"/>
      <c r="F60" s="254"/>
      <c r="G60" s="254"/>
      <c r="H60" s="254"/>
      <c r="I60" s="254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6"/>
      <c r="AJ60" s="256"/>
      <c r="AK60" s="256"/>
      <c r="AL60" s="221">
        <f t="shared" si="3"/>
        <v>0</v>
      </c>
      <c r="AM60" s="222">
        <f t="shared" si="1"/>
        <v>0</v>
      </c>
    </row>
    <row r="61" spans="1:39" s="252" customFormat="1" ht="40.5" hidden="1" customHeight="1" x14ac:dyDescent="0.2">
      <c r="A61" s="241" t="s">
        <v>216</v>
      </c>
      <c r="B61" s="251"/>
      <c r="C61" s="251"/>
      <c r="D61" s="251"/>
      <c r="E61" s="251"/>
      <c r="F61" s="269">
        <v>0</v>
      </c>
      <c r="G61" s="269"/>
      <c r="H61" s="269"/>
      <c r="I61" s="269"/>
      <c r="J61" s="269">
        <v>0</v>
      </c>
      <c r="K61" s="269"/>
      <c r="L61" s="269"/>
      <c r="M61" s="269"/>
      <c r="N61" s="269">
        <v>0</v>
      </c>
      <c r="O61" s="269"/>
      <c r="P61" s="269"/>
      <c r="Q61" s="269"/>
      <c r="R61" s="269">
        <v>0</v>
      </c>
      <c r="S61" s="269"/>
      <c r="T61" s="269"/>
      <c r="U61" s="269"/>
      <c r="V61" s="269">
        <v>0</v>
      </c>
      <c r="W61" s="269"/>
      <c r="X61" s="269">
        <v>1</v>
      </c>
      <c r="Y61" s="269"/>
      <c r="Z61" s="269">
        <v>0</v>
      </c>
      <c r="AA61" s="269"/>
      <c r="AB61" s="269"/>
      <c r="AC61" s="269"/>
      <c r="AD61" s="269">
        <v>0</v>
      </c>
      <c r="AE61" s="269"/>
      <c r="AF61" s="269"/>
      <c r="AG61" s="269"/>
      <c r="AH61" s="269">
        <v>0</v>
      </c>
      <c r="AI61" s="591"/>
      <c r="AJ61" s="591"/>
      <c r="AK61" s="591"/>
      <c r="AL61" s="221">
        <f t="shared" si="3"/>
        <v>0</v>
      </c>
      <c r="AM61" s="222">
        <f t="shared" si="1"/>
        <v>0</v>
      </c>
    </row>
    <row r="62" spans="1:39" s="270" customFormat="1" ht="20.100000000000001" hidden="1" customHeight="1" x14ac:dyDescent="0.2">
      <c r="A62" s="233" t="s">
        <v>217</v>
      </c>
      <c r="B62" s="253"/>
      <c r="C62" s="253"/>
      <c r="D62" s="253"/>
      <c r="E62" s="253"/>
      <c r="F62" s="254"/>
      <c r="G62" s="255"/>
      <c r="H62" s="255"/>
      <c r="I62" s="255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6"/>
      <c r="AH62" s="256"/>
      <c r="AI62" s="256"/>
      <c r="AJ62" s="256"/>
      <c r="AK62" s="256"/>
      <c r="AL62" s="221">
        <f t="shared" si="3"/>
        <v>0</v>
      </c>
      <c r="AM62" s="222">
        <f t="shared" si="1"/>
        <v>0</v>
      </c>
    </row>
    <row r="63" spans="1:39" s="260" customFormat="1" ht="20.100000000000001" hidden="1" customHeight="1" x14ac:dyDescent="0.2">
      <c r="A63" s="233" t="s">
        <v>218</v>
      </c>
      <c r="B63" s="234"/>
      <c r="C63" s="234"/>
      <c r="D63" s="234"/>
      <c r="E63" s="234"/>
      <c r="F63" s="254"/>
      <c r="G63" s="254"/>
      <c r="H63" s="254"/>
      <c r="I63" s="254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258"/>
      <c r="AC63" s="258"/>
      <c r="AD63" s="258"/>
      <c r="AE63" s="258"/>
      <c r="AF63" s="258"/>
      <c r="AG63" s="258"/>
      <c r="AH63" s="258"/>
      <c r="AI63" s="256"/>
      <c r="AJ63" s="256"/>
      <c r="AK63" s="256"/>
      <c r="AL63" s="221">
        <f t="shared" si="3"/>
        <v>0</v>
      </c>
      <c r="AM63" s="222">
        <f t="shared" si="1"/>
        <v>0</v>
      </c>
    </row>
    <row r="64" spans="1:39" s="260" customFormat="1" ht="28.5" hidden="1" customHeight="1" x14ac:dyDescent="0.2">
      <c r="A64" s="233" t="s">
        <v>219</v>
      </c>
      <c r="B64" s="234"/>
      <c r="C64" s="234"/>
      <c r="D64" s="234"/>
      <c r="E64" s="234"/>
      <c r="F64" s="254"/>
      <c r="G64" s="254"/>
      <c r="H64" s="254"/>
      <c r="I64" s="254"/>
      <c r="J64" s="258"/>
      <c r="K64" s="258"/>
      <c r="L64" s="258"/>
      <c r="M64" s="258"/>
      <c r="N64" s="258"/>
      <c r="O64" s="258"/>
      <c r="P64" s="258"/>
      <c r="Q64" s="258"/>
      <c r="R64" s="258"/>
      <c r="S64" s="258"/>
      <c r="T64" s="258"/>
      <c r="U64" s="258"/>
      <c r="V64" s="258"/>
      <c r="W64" s="258"/>
      <c r="X64" s="258"/>
      <c r="Y64" s="258"/>
      <c r="Z64" s="258"/>
      <c r="AA64" s="258"/>
      <c r="AB64" s="258"/>
      <c r="AC64" s="258"/>
      <c r="AD64" s="258"/>
      <c r="AE64" s="258"/>
      <c r="AF64" s="258"/>
      <c r="AG64" s="258"/>
      <c r="AH64" s="258"/>
      <c r="AI64" s="256"/>
      <c r="AJ64" s="256"/>
      <c r="AK64" s="256"/>
      <c r="AL64" s="221">
        <f t="shared" si="3"/>
        <v>0</v>
      </c>
      <c r="AM64" s="222">
        <f t="shared" si="1"/>
        <v>0</v>
      </c>
    </row>
    <row r="65" spans="1:39" s="260" customFormat="1" ht="20.100000000000001" hidden="1" customHeight="1" x14ac:dyDescent="0.2">
      <c r="A65" s="233" t="s">
        <v>220</v>
      </c>
      <c r="B65" s="234"/>
      <c r="C65" s="234"/>
      <c r="D65" s="234"/>
      <c r="E65" s="234"/>
      <c r="F65" s="254"/>
      <c r="G65" s="254"/>
      <c r="H65" s="254"/>
      <c r="I65" s="254"/>
      <c r="J65" s="258"/>
      <c r="K65" s="258"/>
      <c r="L65" s="258"/>
      <c r="M65" s="258"/>
      <c r="N65" s="258"/>
      <c r="O65" s="258"/>
      <c r="P65" s="258"/>
      <c r="Q65" s="258"/>
      <c r="R65" s="258"/>
      <c r="S65" s="258"/>
      <c r="T65" s="258"/>
      <c r="U65" s="258"/>
      <c r="V65" s="258"/>
      <c r="W65" s="258"/>
      <c r="X65" s="258"/>
      <c r="Y65" s="258"/>
      <c r="Z65" s="258"/>
      <c r="AA65" s="258"/>
      <c r="AB65" s="258"/>
      <c r="AC65" s="258"/>
      <c r="AD65" s="258"/>
      <c r="AE65" s="258"/>
      <c r="AF65" s="258"/>
      <c r="AG65" s="258"/>
      <c r="AH65" s="258"/>
      <c r="AI65" s="256"/>
      <c r="AJ65" s="256"/>
      <c r="AK65" s="256"/>
      <c r="AL65" s="221">
        <f t="shared" si="3"/>
        <v>0</v>
      </c>
      <c r="AM65" s="222">
        <f t="shared" si="1"/>
        <v>0</v>
      </c>
    </row>
    <row r="66" spans="1:39" s="260" customFormat="1" ht="20.100000000000001" hidden="1" customHeight="1" x14ac:dyDescent="0.2">
      <c r="A66" s="233" t="s">
        <v>221</v>
      </c>
      <c r="B66" s="234"/>
      <c r="C66" s="234"/>
      <c r="D66" s="234"/>
      <c r="E66" s="234"/>
      <c r="F66" s="254"/>
      <c r="G66" s="254"/>
      <c r="H66" s="254"/>
      <c r="I66" s="254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/>
      <c r="Z66" s="258"/>
      <c r="AA66" s="258"/>
      <c r="AB66" s="258"/>
      <c r="AC66" s="258"/>
      <c r="AD66" s="258"/>
      <c r="AE66" s="258"/>
      <c r="AF66" s="258"/>
      <c r="AG66" s="258"/>
      <c r="AH66" s="258"/>
      <c r="AI66" s="256"/>
      <c r="AJ66" s="256"/>
      <c r="AK66" s="256"/>
      <c r="AL66" s="221">
        <f t="shared" si="3"/>
        <v>0</v>
      </c>
      <c r="AM66" s="222">
        <f t="shared" si="1"/>
        <v>0</v>
      </c>
    </row>
    <row r="67" spans="1:39" s="260" customFormat="1" ht="20.100000000000001" hidden="1" customHeight="1" x14ac:dyDescent="0.2">
      <c r="A67" s="233" t="s">
        <v>222</v>
      </c>
      <c r="B67" s="234"/>
      <c r="C67" s="234"/>
      <c r="D67" s="234"/>
      <c r="E67" s="234"/>
      <c r="F67" s="254"/>
      <c r="G67" s="254"/>
      <c r="H67" s="254"/>
      <c r="I67" s="254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/>
      <c r="Z67" s="258"/>
      <c r="AA67" s="258"/>
      <c r="AB67" s="258"/>
      <c r="AC67" s="258"/>
      <c r="AD67" s="258"/>
      <c r="AE67" s="258"/>
      <c r="AF67" s="258"/>
      <c r="AG67" s="258"/>
      <c r="AH67" s="258"/>
      <c r="AI67" s="256"/>
      <c r="AJ67" s="256"/>
      <c r="AK67" s="256"/>
      <c r="AL67" s="221">
        <f t="shared" si="3"/>
        <v>0</v>
      </c>
      <c r="AM67" s="222">
        <f t="shared" si="1"/>
        <v>0</v>
      </c>
    </row>
    <row r="68" spans="1:39" s="260" customFormat="1" ht="27" hidden="1" customHeight="1" x14ac:dyDescent="0.2">
      <c r="A68" s="233" t="s">
        <v>223</v>
      </c>
      <c r="B68" s="234"/>
      <c r="C68" s="234"/>
      <c r="D68" s="234"/>
      <c r="E68" s="234"/>
      <c r="F68" s="254"/>
      <c r="G68" s="254"/>
      <c r="H68" s="254"/>
      <c r="I68" s="254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6"/>
      <c r="AJ68" s="256"/>
      <c r="AK68" s="256"/>
      <c r="AL68" s="221">
        <f t="shared" si="3"/>
        <v>0</v>
      </c>
      <c r="AM68" s="222">
        <f t="shared" ref="AM68:AM131" si="4">J68+N68+R68+V68+Z68+AD68+AH68</f>
        <v>0</v>
      </c>
    </row>
    <row r="69" spans="1:39" s="260" customFormat="1" ht="20.100000000000001" hidden="1" customHeight="1" x14ac:dyDescent="0.2">
      <c r="A69" s="233" t="s">
        <v>224</v>
      </c>
      <c r="B69" s="234"/>
      <c r="C69" s="234"/>
      <c r="D69" s="234"/>
      <c r="E69" s="234"/>
      <c r="F69" s="254"/>
      <c r="G69" s="254"/>
      <c r="H69" s="254"/>
      <c r="I69" s="254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6"/>
      <c r="AJ69" s="256"/>
      <c r="AK69" s="256"/>
      <c r="AL69" s="221">
        <f t="shared" si="3"/>
        <v>0</v>
      </c>
      <c r="AM69" s="222">
        <f t="shared" si="4"/>
        <v>0</v>
      </c>
    </row>
    <row r="70" spans="1:39" s="260" customFormat="1" ht="29.25" hidden="1" customHeight="1" x14ac:dyDescent="0.2">
      <c r="A70" s="233" t="s">
        <v>225</v>
      </c>
      <c r="B70" s="234"/>
      <c r="C70" s="234"/>
      <c r="D70" s="234"/>
      <c r="E70" s="234"/>
      <c r="F70" s="254"/>
      <c r="G70" s="254"/>
      <c r="H70" s="254"/>
      <c r="I70" s="254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6"/>
      <c r="AJ70" s="256"/>
      <c r="AK70" s="256"/>
      <c r="AL70" s="221">
        <f t="shared" si="3"/>
        <v>0</v>
      </c>
      <c r="AM70" s="222">
        <f t="shared" si="4"/>
        <v>0</v>
      </c>
    </row>
    <row r="71" spans="1:39" s="260" customFormat="1" ht="31.5" hidden="1" customHeight="1" x14ac:dyDescent="0.2">
      <c r="A71" s="233" t="s">
        <v>226</v>
      </c>
      <c r="B71" s="234"/>
      <c r="C71" s="234"/>
      <c r="D71" s="234"/>
      <c r="E71" s="234"/>
      <c r="F71" s="254"/>
      <c r="G71" s="254"/>
      <c r="H71" s="254"/>
      <c r="I71" s="254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6"/>
      <c r="AJ71" s="256"/>
      <c r="AK71" s="256"/>
      <c r="AL71" s="221">
        <f t="shared" si="3"/>
        <v>0</v>
      </c>
      <c r="AM71" s="222">
        <f t="shared" si="4"/>
        <v>0</v>
      </c>
    </row>
    <row r="72" spans="1:39" s="244" customFormat="1" ht="30.75" customHeight="1" x14ac:dyDescent="0.2">
      <c r="A72" s="241" t="s">
        <v>792</v>
      </c>
      <c r="B72" s="242"/>
      <c r="C72" s="242"/>
      <c r="D72" s="242"/>
      <c r="E72" s="242"/>
      <c r="F72" s="243">
        <v>87464</v>
      </c>
      <c r="G72" s="243"/>
      <c r="H72" s="243"/>
      <c r="I72" s="243"/>
      <c r="J72" s="243">
        <v>0</v>
      </c>
      <c r="K72" s="243">
        <v>5000</v>
      </c>
      <c r="L72" s="243"/>
      <c r="M72" s="243"/>
      <c r="N72" s="243">
        <v>0</v>
      </c>
      <c r="O72" s="243"/>
      <c r="P72" s="243"/>
      <c r="Q72" s="243"/>
      <c r="R72" s="243">
        <v>0</v>
      </c>
      <c r="S72" s="243"/>
      <c r="T72" s="243"/>
      <c r="U72" s="243"/>
      <c r="V72" s="243">
        <v>0</v>
      </c>
      <c r="W72" s="243"/>
      <c r="X72" s="243"/>
      <c r="Y72" s="243"/>
      <c r="Z72" s="243">
        <v>0</v>
      </c>
      <c r="AA72" s="243"/>
      <c r="AB72" s="243"/>
      <c r="AC72" s="243"/>
      <c r="AD72" s="243">
        <v>0</v>
      </c>
      <c r="AE72" s="243"/>
      <c r="AF72" s="243"/>
      <c r="AG72" s="243"/>
      <c r="AH72" s="243">
        <v>0</v>
      </c>
      <c r="AI72" s="221">
        <f t="shared" ref="AI72:AL135" si="5">C72+G72+K72+O72+S72+W72+AA72+AE72</f>
        <v>5000</v>
      </c>
      <c r="AJ72" s="221">
        <f t="shared" si="5"/>
        <v>0</v>
      </c>
      <c r="AK72" s="221">
        <f t="shared" si="5"/>
        <v>0</v>
      </c>
      <c r="AL72" s="221">
        <f t="shared" si="3"/>
        <v>87464</v>
      </c>
      <c r="AM72" s="222">
        <f t="shared" si="4"/>
        <v>0</v>
      </c>
    </row>
    <row r="73" spans="1:39" s="263" customFormat="1" ht="20.100000000000001" hidden="1" customHeight="1" x14ac:dyDescent="0.2">
      <c r="A73" s="233" t="s">
        <v>227</v>
      </c>
      <c r="B73" s="253"/>
      <c r="C73" s="253"/>
      <c r="D73" s="253"/>
      <c r="E73" s="253"/>
      <c r="F73" s="254"/>
      <c r="G73" s="255"/>
      <c r="H73" s="255"/>
      <c r="I73" s="255"/>
      <c r="J73" s="256"/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  <c r="AC73" s="256"/>
      <c r="AD73" s="256"/>
      <c r="AE73" s="256"/>
      <c r="AF73" s="256"/>
      <c r="AG73" s="256"/>
      <c r="AH73" s="256"/>
      <c r="AI73" s="221">
        <f t="shared" si="5"/>
        <v>0</v>
      </c>
      <c r="AJ73" s="221">
        <f t="shared" si="5"/>
        <v>0</v>
      </c>
      <c r="AK73" s="221">
        <f t="shared" si="5"/>
        <v>0</v>
      </c>
      <c r="AL73" s="221">
        <f t="shared" si="3"/>
        <v>0</v>
      </c>
      <c r="AM73" s="222">
        <f t="shared" si="4"/>
        <v>0</v>
      </c>
    </row>
    <row r="74" spans="1:39" s="237" customFormat="1" ht="20.100000000000001" hidden="1" customHeight="1" x14ac:dyDescent="0.2">
      <c r="A74" s="233" t="s">
        <v>228</v>
      </c>
      <c r="B74" s="234"/>
      <c r="C74" s="234"/>
      <c r="D74" s="234"/>
      <c r="E74" s="234"/>
      <c r="F74" s="254"/>
      <c r="G74" s="254"/>
      <c r="H74" s="254"/>
      <c r="I74" s="254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8"/>
      <c r="Y74" s="258"/>
      <c r="Z74" s="258"/>
      <c r="AA74" s="258"/>
      <c r="AB74" s="258"/>
      <c r="AC74" s="258"/>
      <c r="AD74" s="258"/>
      <c r="AE74" s="258"/>
      <c r="AF74" s="258"/>
      <c r="AG74" s="258"/>
      <c r="AH74" s="258"/>
      <c r="AI74" s="221">
        <f t="shared" si="5"/>
        <v>0</v>
      </c>
      <c r="AJ74" s="221">
        <f t="shared" si="5"/>
        <v>0</v>
      </c>
      <c r="AK74" s="221">
        <f t="shared" si="5"/>
        <v>0</v>
      </c>
      <c r="AL74" s="221">
        <f t="shared" si="3"/>
        <v>0</v>
      </c>
      <c r="AM74" s="222">
        <f t="shared" si="4"/>
        <v>0</v>
      </c>
    </row>
    <row r="75" spans="1:39" s="237" customFormat="1" ht="28.5" hidden="1" customHeight="1" x14ac:dyDescent="0.2">
      <c r="A75" s="233" t="s">
        <v>229</v>
      </c>
      <c r="B75" s="234"/>
      <c r="C75" s="234"/>
      <c r="D75" s="234"/>
      <c r="E75" s="234"/>
      <c r="F75" s="254"/>
      <c r="G75" s="254"/>
      <c r="H75" s="254"/>
      <c r="I75" s="254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21">
        <f t="shared" si="5"/>
        <v>0</v>
      </c>
      <c r="AJ75" s="221">
        <f t="shared" si="5"/>
        <v>0</v>
      </c>
      <c r="AK75" s="221">
        <f t="shared" si="5"/>
        <v>0</v>
      </c>
      <c r="AL75" s="221">
        <f t="shared" si="3"/>
        <v>0</v>
      </c>
      <c r="AM75" s="222">
        <f t="shared" si="4"/>
        <v>0</v>
      </c>
    </row>
    <row r="76" spans="1:39" s="237" customFormat="1" ht="20.100000000000001" hidden="1" customHeight="1" x14ac:dyDescent="0.2">
      <c r="A76" s="233" t="s">
        <v>230</v>
      </c>
      <c r="B76" s="234"/>
      <c r="C76" s="234"/>
      <c r="D76" s="234"/>
      <c r="E76" s="234"/>
      <c r="F76" s="254">
        <v>0</v>
      </c>
      <c r="G76" s="254"/>
      <c r="H76" s="254"/>
      <c r="I76" s="254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21">
        <f t="shared" si="5"/>
        <v>0</v>
      </c>
      <c r="AJ76" s="221">
        <f t="shared" si="5"/>
        <v>0</v>
      </c>
      <c r="AK76" s="221">
        <f t="shared" si="5"/>
        <v>0</v>
      </c>
      <c r="AL76" s="221">
        <f t="shared" si="3"/>
        <v>0</v>
      </c>
      <c r="AM76" s="222">
        <f t="shared" si="4"/>
        <v>0</v>
      </c>
    </row>
    <row r="77" spans="1:39" s="237" customFormat="1" ht="20.100000000000001" hidden="1" customHeight="1" x14ac:dyDescent="0.2">
      <c r="A77" s="233" t="s">
        <v>231</v>
      </c>
      <c r="B77" s="234"/>
      <c r="C77" s="234"/>
      <c r="D77" s="234"/>
      <c r="E77" s="234"/>
      <c r="F77" s="254"/>
      <c r="G77" s="254"/>
      <c r="H77" s="254"/>
      <c r="I77" s="254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21">
        <f t="shared" si="5"/>
        <v>0</v>
      </c>
      <c r="AJ77" s="221">
        <f t="shared" si="5"/>
        <v>0</v>
      </c>
      <c r="AK77" s="221">
        <f t="shared" si="5"/>
        <v>0</v>
      </c>
      <c r="AL77" s="221">
        <f t="shared" si="3"/>
        <v>0</v>
      </c>
      <c r="AM77" s="222">
        <f t="shared" si="4"/>
        <v>0</v>
      </c>
    </row>
    <row r="78" spans="1:39" s="237" customFormat="1" ht="20.100000000000001" hidden="1" customHeight="1" x14ac:dyDescent="0.2">
      <c r="A78" s="233" t="s">
        <v>232</v>
      </c>
      <c r="B78" s="234"/>
      <c r="C78" s="234"/>
      <c r="D78" s="234"/>
      <c r="E78" s="234"/>
      <c r="F78" s="254"/>
      <c r="G78" s="254"/>
      <c r="H78" s="254"/>
      <c r="I78" s="254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21">
        <f t="shared" si="5"/>
        <v>0</v>
      </c>
      <c r="AJ78" s="221">
        <f t="shared" si="5"/>
        <v>0</v>
      </c>
      <c r="AK78" s="221">
        <f t="shared" si="5"/>
        <v>0</v>
      </c>
      <c r="AL78" s="221">
        <f t="shared" si="3"/>
        <v>0</v>
      </c>
      <c r="AM78" s="222">
        <f t="shared" si="4"/>
        <v>0</v>
      </c>
    </row>
    <row r="79" spans="1:39" s="237" customFormat="1" ht="26.25" customHeight="1" x14ac:dyDescent="0.2">
      <c r="A79" s="233" t="s">
        <v>233</v>
      </c>
      <c r="B79" s="234"/>
      <c r="C79" s="234"/>
      <c r="D79" s="234"/>
      <c r="E79" s="234"/>
      <c r="F79" s="254">
        <v>87464</v>
      </c>
      <c r="G79" s="254"/>
      <c r="H79" s="254"/>
      <c r="I79" s="254"/>
      <c r="J79" s="258"/>
      <c r="K79" s="258">
        <v>5000</v>
      </c>
      <c r="L79" s="258"/>
      <c r="M79" s="258"/>
      <c r="N79" s="258"/>
      <c r="O79" s="258"/>
      <c r="P79" s="258"/>
      <c r="Q79" s="258"/>
      <c r="R79" s="258"/>
      <c r="S79" s="258"/>
      <c r="T79" s="258"/>
      <c r="U79" s="258"/>
      <c r="V79" s="258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21">
        <f t="shared" si="5"/>
        <v>5000</v>
      </c>
      <c r="AJ79" s="221">
        <f t="shared" si="5"/>
        <v>0</v>
      </c>
      <c r="AK79" s="221">
        <f t="shared" si="5"/>
        <v>0</v>
      </c>
      <c r="AL79" s="221">
        <f t="shared" si="3"/>
        <v>87464</v>
      </c>
      <c r="AM79" s="222">
        <f t="shared" si="4"/>
        <v>0</v>
      </c>
    </row>
    <row r="80" spans="1:39" s="237" customFormat="1" ht="20.100000000000001" hidden="1" customHeight="1" x14ac:dyDescent="0.2">
      <c r="A80" s="233" t="s">
        <v>234</v>
      </c>
      <c r="B80" s="234"/>
      <c r="C80" s="234"/>
      <c r="D80" s="234"/>
      <c r="E80" s="234"/>
      <c r="F80" s="254"/>
      <c r="G80" s="254"/>
      <c r="H80" s="254"/>
      <c r="I80" s="254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21">
        <f t="shared" si="5"/>
        <v>0</v>
      </c>
      <c r="AJ80" s="221">
        <f t="shared" si="5"/>
        <v>0</v>
      </c>
      <c r="AK80" s="221">
        <f t="shared" si="5"/>
        <v>0</v>
      </c>
      <c r="AL80" s="221">
        <f t="shared" si="3"/>
        <v>0</v>
      </c>
      <c r="AM80" s="222">
        <f t="shared" si="4"/>
        <v>0</v>
      </c>
    </row>
    <row r="81" spans="1:39" s="263" customFormat="1" ht="27" hidden="1" customHeight="1" x14ac:dyDescent="0.2">
      <c r="A81" s="233" t="s">
        <v>235</v>
      </c>
      <c r="B81" s="253"/>
      <c r="C81" s="253"/>
      <c r="D81" s="253"/>
      <c r="E81" s="253"/>
      <c r="F81" s="254"/>
      <c r="G81" s="255"/>
      <c r="H81" s="255"/>
      <c r="I81" s="255"/>
      <c r="J81" s="256"/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  <c r="AC81" s="256"/>
      <c r="AD81" s="256"/>
      <c r="AE81" s="256"/>
      <c r="AF81" s="256"/>
      <c r="AG81" s="256"/>
      <c r="AH81" s="256"/>
      <c r="AI81" s="221">
        <f t="shared" si="5"/>
        <v>0</v>
      </c>
      <c r="AJ81" s="221">
        <f t="shared" si="5"/>
        <v>0</v>
      </c>
      <c r="AK81" s="221">
        <f t="shared" si="5"/>
        <v>0</v>
      </c>
      <c r="AL81" s="221">
        <f t="shared" si="3"/>
        <v>0</v>
      </c>
      <c r="AM81" s="222">
        <f t="shared" si="4"/>
        <v>0</v>
      </c>
    </row>
    <row r="82" spans="1:39" s="274" customFormat="1" ht="30" hidden="1" customHeight="1" x14ac:dyDescent="0.2">
      <c r="A82" s="233" t="s">
        <v>236</v>
      </c>
      <c r="B82" s="271"/>
      <c r="C82" s="271"/>
      <c r="D82" s="271"/>
      <c r="E82" s="271"/>
      <c r="F82" s="254"/>
      <c r="G82" s="272"/>
      <c r="H82" s="272"/>
      <c r="I82" s="272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21">
        <f t="shared" si="5"/>
        <v>0</v>
      </c>
      <c r="AJ82" s="221">
        <f t="shared" si="5"/>
        <v>0</v>
      </c>
      <c r="AK82" s="221">
        <f t="shared" si="5"/>
        <v>0</v>
      </c>
      <c r="AL82" s="221">
        <f t="shared" si="3"/>
        <v>0</v>
      </c>
      <c r="AM82" s="222">
        <f t="shared" si="4"/>
        <v>0</v>
      </c>
    </row>
    <row r="83" spans="1:39" s="267" customFormat="1" ht="37.5" customHeight="1" thickBot="1" x14ac:dyDescent="0.25">
      <c r="A83" s="264" t="s">
        <v>793</v>
      </c>
      <c r="B83" s="265" t="s">
        <v>108</v>
      </c>
      <c r="C83" s="265"/>
      <c r="D83" s="265"/>
      <c r="E83" s="265"/>
      <c r="F83" s="266">
        <v>87464</v>
      </c>
      <c r="G83" s="266"/>
      <c r="H83" s="266"/>
      <c r="I83" s="266"/>
      <c r="J83" s="266">
        <v>0</v>
      </c>
      <c r="K83" s="266">
        <v>5000</v>
      </c>
      <c r="L83" s="266"/>
      <c r="M83" s="266"/>
      <c r="N83" s="266">
        <v>0</v>
      </c>
      <c r="O83" s="266"/>
      <c r="P83" s="266"/>
      <c r="Q83" s="266"/>
      <c r="R83" s="266">
        <v>0</v>
      </c>
      <c r="S83" s="266"/>
      <c r="T83" s="266"/>
      <c r="U83" s="266"/>
      <c r="V83" s="266">
        <v>0</v>
      </c>
      <c r="W83" s="266"/>
      <c r="X83" s="266"/>
      <c r="Y83" s="266"/>
      <c r="Z83" s="266">
        <v>0</v>
      </c>
      <c r="AA83" s="266"/>
      <c r="AB83" s="266"/>
      <c r="AC83" s="266"/>
      <c r="AD83" s="266">
        <v>0</v>
      </c>
      <c r="AE83" s="266"/>
      <c r="AF83" s="266"/>
      <c r="AG83" s="266"/>
      <c r="AH83" s="266">
        <v>0</v>
      </c>
      <c r="AI83" s="221">
        <f t="shared" si="5"/>
        <v>5000</v>
      </c>
      <c r="AJ83" s="221">
        <f t="shared" si="5"/>
        <v>0</v>
      </c>
      <c r="AK83" s="221">
        <f t="shared" si="5"/>
        <v>0</v>
      </c>
      <c r="AL83" s="221">
        <f t="shared" si="3"/>
        <v>87464</v>
      </c>
      <c r="AM83" s="222">
        <f t="shared" si="4"/>
        <v>0</v>
      </c>
    </row>
    <row r="84" spans="1:39" s="277" customFormat="1" ht="20.100000000000001" hidden="1" customHeight="1" x14ac:dyDescent="0.2">
      <c r="A84" s="275" t="s">
        <v>237</v>
      </c>
      <c r="B84" s="242"/>
      <c r="C84" s="242"/>
      <c r="D84" s="242"/>
      <c r="E84" s="242"/>
      <c r="F84" s="276">
        <v>0</v>
      </c>
      <c r="G84" s="276"/>
      <c r="H84" s="276"/>
      <c r="I84" s="276"/>
      <c r="J84" s="276">
        <v>0</v>
      </c>
      <c r="K84" s="276"/>
      <c r="L84" s="276"/>
      <c r="M84" s="276"/>
      <c r="N84" s="276">
        <v>0</v>
      </c>
      <c r="O84" s="276"/>
      <c r="P84" s="276"/>
      <c r="Q84" s="276"/>
      <c r="R84" s="276">
        <v>0</v>
      </c>
      <c r="S84" s="276"/>
      <c r="T84" s="276"/>
      <c r="U84" s="276"/>
      <c r="V84" s="276">
        <v>0</v>
      </c>
      <c r="W84" s="276"/>
      <c r="X84" s="276"/>
      <c r="Y84" s="276"/>
      <c r="Z84" s="276">
        <v>0</v>
      </c>
      <c r="AA84" s="276"/>
      <c r="AB84" s="276"/>
      <c r="AC84" s="276"/>
      <c r="AD84" s="276">
        <v>0</v>
      </c>
      <c r="AE84" s="276"/>
      <c r="AF84" s="276"/>
      <c r="AG84" s="276"/>
      <c r="AH84" s="276">
        <v>0</v>
      </c>
      <c r="AI84" s="221">
        <f t="shared" si="5"/>
        <v>0</v>
      </c>
      <c r="AJ84" s="221">
        <f t="shared" si="5"/>
        <v>0</v>
      </c>
      <c r="AK84" s="221">
        <f t="shared" si="5"/>
        <v>0</v>
      </c>
      <c r="AL84" s="221">
        <f t="shared" si="3"/>
        <v>0</v>
      </c>
      <c r="AM84" s="222">
        <f t="shared" si="4"/>
        <v>0</v>
      </c>
    </row>
    <row r="85" spans="1:39" s="237" customFormat="1" ht="20.100000000000001" hidden="1" customHeight="1" x14ac:dyDescent="0.2">
      <c r="A85" s="233" t="s">
        <v>238</v>
      </c>
      <c r="B85" s="234"/>
      <c r="C85" s="234"/>
      <c r="D85" s="234"/>
      <c r="E85" s="234"/>
      <c r="F85" s="278"/>
      <c r="G85" s="278"/>
      <c r="H85" s="278"/>
      <c r="I85" s="278"/>
      <c r="J85" s="279"/>
      <c r="K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79"/>
      <c r="AF85" s="279"/>
      <c r="AG85" s="279"/>
      <c r="AH85" s="279"/>
      <c r="AI85" s="221">
        <f t="shared" si="5"/>
        <v>0</v>
      </c>
      <c r="AJ85" s="221">
        <f t="shared" si="5"/>
        <v>0</v>
      </c>
      <c r="AK85" s="221">
        <f t="shared" si="5"/>
        <v>0</v>
      </c>
      <c r="AL85" s="221">
        <f t="shared" si="3"/>
        <v>0</v>
      </c>
      <c r="AM85" s="222">
        <f t="shared" si="4"/>
        <v>0</v>
      </c>
    </row>
    <row r="86" spans="1:39" s="237" customFormat="1" ht="30.75" hidden="1" customHeight="1" x14ac:dyDescent="0.2">
      <c r="A86" s="233" t="s">
        <v>239</v>
      </c>
      <c r="B86" s="234"/>
      <c r="C86" s="234"/>
      <c r="D86" s="234"/>
      <c r="E86" s="234"/>
      <c r="F86" s="278"/>
      <c r="G86" s="278"/>
      <c r="H86" s="278"/>
      <c r="I86" s="278"/>
      <c r="J86" s="279"/>
      <c r="K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79"/>
      <c r="AF86" s="279"/>
      <c r="AG86" s="279"/>
      <c r="AH86" s="279"/>
      <c r="AI86" s="221">
        <f t="shared" si="5"/>
        <v>0</v>
      </c>
      <c r="AJ86" s="221">
        <f t="shared" si="5"/>
        <v>0</v>
      </c>
      <c r="AK86" s="221">
        <f t="shared" si="5"/>
        <v>0</v>
      </c>
      <c r="AL86" s="221">
        <f t="shared" si="3"/>
        <v>0</v>
      </c>
      <c r="AM86" s="222">
        <f t="shared" si="4"/>
        <v>0</v>
      </c>
    </row>
    <row r="87" spans="1:39" s="281" customFormat="1" ht="20.100000000000001" hidden="1" customHeight="1" x14ac:dyDescent="0.2">
      <c r="A87" s="229" t="s">
        <v>240</v>
      </c>
      <c r="B87" s="251"/>
      <c r="C87" s="251"/>
      <c r="D87" s="251"/>
      <c r="E87" s="251"/>
      <c r="F87" s="280">
        <v>0</v>
      </c>
      <c r="G87" s="280"/>
      <c r="H87" s="280"/>
      <c r="I87" s="280"/>
      <c r="J87" s="280">
        <v>0</v>
      </c>
      <c r="K87" s="280"/>
      <c r="L87" s="280"/>
      <c r="M87" s="280"/>
      <c r="N87" s="280">
        <v>0</v>
      </c>
      <c r="O87" s="280"/>
      <c r="P87" s="280"/>
      <c r="Q87" s="280"/>
      <c r="R87" s="280">
        <v>0</v>
      </c>
      <c r="S87" s="280"/>
      <c r="T87" s="280"/>
      <c r="U87" s="280"/>
      <c r="V87" s="280">
        <v>0</v>
      </c>
      <c r="W87" s="280"/>
      <c r="X87" s="280"/>
      <c r="Y87" s="280"/>
      <c r="Z87" s="280">
        <v>0</v>
      </c>
      <c r="AA87" s="280"/>
      <c r="AB87" s="280"/>
      <c r="AC87" s="280"/>
      <c r="AD87" s="280">
        <v>0</v>
      </c>
      <c r="AE87" s="280"/>
      <c r="AF87" s="280"/>
      <c r="AG87" s="280"/>
      <c r="AH87" s="280">
        <v>0</v>
      </c>
      <c r="AI87" s="221">
        <f t="shared" si="5"/>
        <v>0</v>
      </c>
      <c r="AJ87" s="221">
        <f t="shared" si="5"/>
        <v>0</v>
      </c>
      <c r="AK87" s="221">
        <f t="shared" si="5"/>
        <v>0</v>
      </c>
      <c r="AL87" s="221">
        <f t="shared" si="3"/>
        <v>0</v>
      </c>
      <c r="AM87" s="222">
        <f t="shared" si="4"/>
        <v>0</v>
      </c>
    </row>
    <row r="88" spans="1:39" s="237" customFormat="1" ht="20.100000000000001" hidden="1" customHeight="1" x14ac:dyDescent="0.2">
      <c r="A88" s="233" t="s">
        <v>241</v>
      </c>
      <c r="B88" s="234"/>
      <c r="C88" s="234"/>
      <c r="D88" s="234"/>
      <c r="E88" s="234"/>
      <c r="F88" s="282"/>
      <c r="G88" s="282"/>
      <c r="H88" s="282"/>
      <c r="I88" s="282"/>
      <c r="J88" s="279">
        <v>0</v>
      </c>
      <c r="K88" s="279"/>
      <c r="L88" s="279"/>
      <c r="M88" s="279"/>
      <c r="N88" s="283"/>
      <c r="O88" s="283"/>
      <c r="P88" s="283"/>
      <c r="Q88" s="283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21">
        <f t="shared" si="5"/>
        <v>0</v>
      </c>
      <c r="AJ88" s="221">
        <f t="shared" si="5"/>
        <v>0</v>
      </c>
      <c r="AK88" s="221">
        <f t="shared" si="5"/>
        <v>0</v>
      </c>
      <c r="AL88" s="221">
        <f t="shared" si="3"/>
        <v>0</v>
      </c>
      <c r="AM88" s="222">
        <f t="shared" si="4"/>
        <v>0</v>
      </c>
    </row>
    <row r="89" spans="1:39" s="237" customFormat="1" ht="20.100000000000001" hidden="1" customHeight="1" x14ac:dyDescent="0.2">
      <c r="A89" s="233" t="s">
        <v>242</v>
      </c>
      <c r="B89" s="234"/>
      <c r="C89" s="234"/>
      <c r="D89" s="234"/>
      <c r="E89" s="234"/>
      <c r="F89" s="278"/>
      <c r="G89" s="278"/>
      <c r="H89" s="278"/>
      <c r="I89" s="278"/>
      <c r="J89" s="279"/>
      <c r="K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21">
        <f t="shared" si="5"/>
        <v>0</v>
      </c>
      <c r="AJ89" s="221">
        <f t="shared" si="5"/>
        <v>0</v>
      </c>
      <c r="AK89" s="221">
        <f t="shared" si="5"/>
        <v>0</v>
      </c>
      <c r="AL89" s="221">
        <f t="shared" si="3"/>
        <v>0</v>
      </c>
      <c r="AM89" s="222">
        <f t="shared" si="4"/>
        <v>0</v>
      </c>
    </row>
    <row r="90" spans="1:39" s="237" customFormat="1" ht="20.100000000000001" hidden="1" customHeight="1" x14ac:dyDescent="0.2">
      <c r="A90" s="233" t="s">
        <v>243</v>
      </c>
      <c r="B90" s="234"/>
      <c r="C90" s="234"/>
      <c r="D90" s="234"/>
      <c r="E90" s="234"/>
      <c r="F90" s="278"/>
      <c r="G90" s="278"/>
      <c r="H90" s="278"/>
      <c r="I90" s="278"/>
      <c r="J90" s="279"/>
      <c r="K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21">
        <f t="shared" si="5"/>
        <v>0</v>
      </c>
      <c r="AJ90" s="221">
        <f t="shared" si="5"/>
        <v>0</v>
      </c>
      <c r="AK90" s="221">
        <f t="shared" si="5"/>
        <v>0</v>
      </c>
      <c r="AL90" s="221">
        <f t="shared" si="3"/>
        <v>0</v>
      </c>
      <c r="AM90" s="222">
        <f t="shared" si="4"/>
        <v>0</v>
      </c>
    </row>
    <row r="91" spans="1:39" s="237" customFormat="1" ht="20.100000000000001" hidden="1" customHeight="1" x14ac:dyDescent="0.2">
      <c r="A91" s="233" t="s">
        <v>244</v>
      </c>
      <c r="B91" s="234"/>
      <c r="C91" s="234"/>
      <c r="D91" s="234"/>
      <c r="E91" s="234"/>
      <c r="F91" s="278"/>
      <c r="G91" s="278"/>
      <c r="H91" s="278"/>
      <c r="I91" s="278"/>
      <c r="J91" s="279"/>
      <c r="K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79"/>
      <c r="AF91" s="279"/>
      <c r="AG91" s="279"/>
      <c r="AH91" s="279"/>
      <c r="AI91" s="221">
        <f t="shared" si="5"/>
        <v>0</v>
      </c>
      <c r="AJ91" s="221">
        <f t="shared" si="5"/>
        <v>0</v>
      </c>
      <c r="AK91" s="221">
        <f t="shared" si="5"/>
        <v>0</v>
      </c>
      <c r="AL91" s="221">
        <f t="shared" si="3"/>
        <v>0</v>
      </c>
      <c r="AM91" s="222">
        <f t="shared" si="4"/>
        <v>0</v>
      </c>
    </row>
    <row r="92" spans="1:39" s="237" customFormat="1" ht="20.100000000000001" hidden="1" customHeight="1" x14ac:dyDescent="0.2">
      <c r="A92" s="233" t="s">
        <v>245</v>
      </c>
      <c r="B92" s="234"/>
      <c r="C92" s="234"/>
      <c r="D92" s="234"/>
      <c r="E92" s="234"/>
      <c r="F92" s="278"/>
      <c r="G92" s="278"/>
      <c r="H92" s="278"/>
      <c r="I92" s="278"/>
      <c r="J92" s="279"/>
      <c r="K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79"/>
      <c r="AF92" s="279"/>
      <c r="AG92" s="279"/>
      <c r="AH92" s="279"/>
      <c r="AI92" s="221">
        <f t="shared" si="5"/>
        <v>0</v>
      </c>
      <c r="AJ92" s="221">
        <f t="shared" si="5"/>
        <v>0</v>
      </c>
      <c r="AK92" s="221">
        <f t="shared" si="5"/>
        <v>0</v>
      </c>
      <c r="AL92" s="221">
        <f t="shared" si="3"/>
        <v>0</v>
      </c>
      <c r="AM92" s="222">
        <f t="shared" si="4"/>
        <v>0</v>
      </c>
    </row>
    <row r="93" spans="1:39" s="237" customFormat="1" ht="20.100000000000001" hidden="1" customHeight="1" x14ac:dyDescent="0.2">
      <c r="A93" s="233" t="s">
        <v>246</v>
      </c>
      <c r="B93" s="234"/>
      <c r="C93" s="234"/>
      <c r="D93" s="234"/>
      <c r="E93" s="234"/>
      <c r="F93" s="278"/>
      <c r="G93" s="278"/>
      <c r="H93" s="278"/>
      <c r="I93" s="278"/>
      <c r="J93" s="279"/>
      <c r="K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79"/>
      <c r="AF93" s="279"/>
      <c r="AG93" s="279"/>
      <c r="AH93" s="279"/>
      <c r="AI93" s="221">
        <f t="shared" si="5"/>
        <v>0</v>
      </c>
      <c r="AJ93" s="221">
        <f t="shared" si="5"/>
        <v>0</v>
      </c>
      <c r="AK93" s="221">
        <f t="shared" si="5"/>
        <v>0</v>
      </c>
      <c r="AL93" s="221">
        <f t="shared" si="3"/>
        <v>0</v>
      </c>
      <c r="AM93" s="222">
        <f t="shared" si="4"/>
        <v>0</v>
      </c>
    </row>
    <row r="94" spans="1:39" s="237" customFormat="1" ht="20.100000000000001" hidden="1" customHeight="1" x14ac:dyDescent="0.2">
      <c r="A94" s="233" t="s">
        <v>247</v>
      </c>
      <c r="B94" s="234"/>
      <c r="C94" s="234"/>
      <c r="D94" s="234"/>
      <c r="E94" s="234"/>
      <c r="F94" s="278"/>
      <c r="G94" s="278"/>
      <c r="H94" s="278"/>
      <c r="I94" s="278"/>
      <c r="J94" s="279"/>
      <c r="K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79"/>
      <c r="AF94" s="279"/>
      <c r="AG94" s="279"/>
      <c r="AH94" s="279"/>
      <c r="AI94" s="221">
        <f t="shared" si="5"/>
        <v>0</v>
      </c>
      <c r="AJ94" s="221">
        <f t="shared" si="5"/>
        <v>0</v>
      </c>
      <c r="AK94" s="221">
        <f t="shared" si="5"/>
        <v>0</v>
      </c>
      <c r="AL94" s="221">
        <f t="shared" si="3"/>
        <v>0</v>
      </c>
      <c r="AM94" s="222">
        <f t="shared" si="4"/>
        <v>0</v>
      </c>
    </row>
    <row r="95" spans="1:39" s="252" customFormat="1" ht="20.100000000000001" hidden="1" customHeight="1" x14ac:dyDescent="0.2">
      <c r="A95" s="241" t="s">
        <v>248</v>
      </c>
      <c r="B95" s="251"/>
      <c r="C95" s="251"/>
      <c r="D95" s="251"/>
      <c r="E95" s="251"/>
      <c r="F95" s="284">
        <v>0</v>
      </c>
      <c r="G95" s="284"/>
      <c r="H95" s="284"/>
      <c r="I95" s="284"/>
      <c r="J95" s="284">
        <v>0</v>
      </c>
      <c r="K95" s="284"/>
      <c r="L95" s="284"/>
      <c r="M95" s="284"/>
      <c r="N95" s="284">
        <v>0</v>
      </c>
      <c r="O95" s="284"/>
      <c r="P95" s="284"/>
      <c r="Q95" s="284"/>
      <c r="R95" s="284">
        <v>0</v>
      </c>
      <c r="S95" s="284"/>
      <c r="T95" s="284"/>
      <c r="U95" s="284"/>
      <c r="V95" s="284">
        <v>0</v>
      </c>
      <c r="W95" s="284"/>
      <c r="X95" s="284"/>
      <c r="Y95" s="284"/>
      <c r="Z95" s="284">
        <v>0</v>
      </c>
      <c r="AA95" s="284"/>
      <c r="AB95" s="284"/>
      <c r="AC95" s="284"/>
      <c r="AD95" s="284">
        <v>0</v>
      </c>
      <c r="AE95" s="284"/>
      <c r="AF95" s="284"/>
      <c r="AG95" s="284"/>
      <c r="AH95" s="284">
        <v>0</v>
      </c>
      <c r="AI95" s="221">
        <f t="shared" si="5"/>
        <v>0</v>
      </c>
      <c r="AJ95" s="221">
        <f t="shared" si="5"/>
        <v>0</v>
      </c>
      <c r="AK95" s="221">
        <f t="shared" si="5"/>
        <v>0</v>
      </c>
      <c r="AL95" s="221">
        <f t="shared" si="3"/>
        <v>0</v>
      </c>
      <c r="AM95" s="222">
        <f t="shared" si="4"/>
        <v>0</v>
      </c>
    </row>
    <row r="96" spans="1:39" s="252" customFormat="1" ht="24.75" hidden="1" customHeight="1" x14ac:dyDescent="0.2">
      <c r="A96" s="241" t="s">
        <v>249</v>
      </c>
      <c r="B96" s="251"/>
      <c r="C96" s="251"/>
      <c r="D96" s="251"/>
      <c r="E96" s="251"/>
      <c r="F96" s="284">
        <v>0</v>
      </c>
      <c r="G96" s="284"/>
      <c r="H96" s="284"/>
      <c r="I96" s="284"/>
      <c r="J96" s="284">
        <v>0</v>
      </c>
      <c r="K96" s="284"/>
      <c r="L96" s="284"/>
      <c r="M96" s="284"/>
      <c r="N96" s="284">
        <v>0</v>
      </c>
      <c r="O96" s="284"/>
      <c r="P96" s="284"/>
      <c r="Q96" s="284"/>
      <c r="R96" s="284">
        <v>0</v>
      </c>
      <c r="S96" s="284"/>
      <c r="T96" s="284"/>
      <c r="U96" s="284"/>
      <c r="V96" s="284">
        <v>0</v>
      </c>
      <c r="W96" s="284"/>
      <c r="X96" s="284"/>
      <c r="Y96" s="284"/>
      <c r="Z96" s="284">
        <v>0</v>
      </c>
      <c r="AA96" s="284"/>
      <c r="AB96" s="284"/>
      <c r="AC96" s="284"/>
      <c r="AD96" s="284">
        <v>0</v>
      </c>
      <c r="AE96" s="284"/>
      <c r="AF96" s="284"/>
      <c r="AG96" s="284"/>
      <c r="AH96" s="284">
        <v>0</v>
      </c>
      <c r="AI96" s="221">
        <f t="shared" si="5"/>
        <v>0</v>
      </c>
      <c r="AJ96" s="221">
        <f t="shared" si="5"/>
        <v>0</v>
      </c>
      <c r="AK96" s="221">
        <f t="shared" si="5"/>
        <v>0</v>
      </c>
      <c r="AL96" s="221">
        <f t="shared" si="3"/>
        <v>0</v>
      </c>
      <c r="AM96" s="222">
        <f t="shared" si="4"/>
        <v>0</v>
      </c>
    </row>
    <row r="97" spans="1:39" s="263" customFormat="1" ht="20.100000000000001" hidden="1" customHeight="1" x14ac:dyDescent="0.2">
      <c r="A97" s="233" t="s">
        <v>250</v>
      </c>
      <c r="B97" s="253"/>
      <c r="C97" s="253"/>
      <c r="D97" s="253"/>
      <c r="E97" s="253"/>
      <c r="F97" s="285"/>
      <c r="G97" s="285"/>
      <c r="H97" s="285"/>
      <c r="I97" s="285"/>
      <c r="J97" s="286"/>
      <c r="K97" s="286"/>
      <c r="L97" s="286"/>
      <c r="M97" s="286"/>
      <c r="N97" s="286"/>
      <c r="O97" s="286"/>
      <c r="P97" s="286"/>
      <c r="Q97" s="286"/>
      <c r="R97" s="287"/>
      <c r="S97" s="287"/>
      <c r="T97" s="287"/>
      <c r="U97" s="287"/>
      <c r="V97" s="287"/>
      <c r="W97" s="287"/>
      <c r="X97" s="287"/>
      <c r="Y97" s="287"/>
      <c r="Z97" s="287"/>
      <c r="AA97" s="287"/>
      <c r="AB97" s="287"/>
      <c r="AC97" s="287"/>
      <c r="AD97" s="287"/>
      <c r="AE97" s="287"/>
      <c r="AF97" s="287"/>
      <c r="AG97" s="287"/>
      <c r="AH97" s="287"/>
      <c r="AI97" s="221">
        <f t="shared" si="5"/>
        <v>0</v>
      </c>
      <c r="AJ97" s="221">
        <f t="shared" si="5"/>
        <v>0</v>
      </c>
      <c r="AK97" s="221">
        <f t="shared" si="5"/>
        <v>0</v>
      </c>
      <c r="AL97" s="221">
        <f t="shared" si="3"/>
        <v>0</v>
      </c>
      <c r="AM97" s="222">
        <f t="shared" si="4"/>
        <v>0</v>
      </c>
    </row>
    <row r="98" spans="1:39" s="237" customFormat="1" ht="20.100000000000001" hidden="1" customHeight="1" x14ac:dyDescent="0.2">
      <c r="A98" s="233" t="s">
        <v>251</v>
      </c>
      <c r="B98" s="234"/>
      <c r="C98" s="234"/>
      <c r="D98" s="234"/>
      <c r="E98" s="234"/>
      <c r="F98" s="282"/>
      <c r="G98" s="282"/>
      <c r="H98" s="282"/>
      <c r="I98" s="282"/>
      <c r="J98" s="283"/>
      <c r="K98" s="283"/>
      <c r="L98" s="283"/>
      <c r="M98" s="283"/>
      <c r="N98" s="283"/>
      <c r="O98" s="283"/>
      <c r="P98" s="283"/>
      <c r="Q98" s="283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21">
        <f t="shared" si="5"/>
        <v>0</v>
      </c>
      <c r="AJ98" s="221">
        <f t="shared" si="5"/>
        <v>0</v>
      </c>
      <c r="AK98" s="221">
        <f t="shared" si="5"/>
        <v>0</v>
      </c>
      <c r="AL98" s="221">
        <f t="shared" si="3"/>
        <v>0</v>
      </c>
      <c r="AM98" s="222">
        <f t="shared" si="4"/>
        <v>0</v>
      </c>
    </row>
    <row r="99" spans="1:39" s="237" customFormat="1" ht="20.100000000000001" hidden="1" customHeight="1" x14ac:dyDescent="0.2">
      <c r="A99" s="233" t="s">
        <v>252</v>
      </c>
      <c r="B99" s="234"/>
      <c r="C99" s="234"/>
      <c r="D99" s="234"/>
      <c r="E99" s="234"/>
      <c r="F99" s="278"/>
      <c r="G99" s="278"/>
      <c r="H99" s="278"/>
      <c r="I99" s="278"/>
      <c r="J99" s="279"/>
      <c r="K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79"/>
      <c r="AF99" s="279"/>
      <c r="AG99" s="279"/>
      <c r="AH99" s="279"/>
      <c r="AI99" s="221">
        <f t="shared" si="5"/>
        <v>0</v>
      </c>
      <c r="AJ99" s="221">
        <f t="shared" si="5"/>
        <v>0</v>
      </c>
      <c r="AK99" s="221">
        <f t="shared" si="5"/>
        <v>0</v>
      </c>
      <c r="AL99" s="221">
        <f t="shared" si="3"/>
        <v>0</v>
      </c>
      <c r="AM99" s="222">
        <f t="shared" si="4"/>
        <v>0</v>
      </c>
    </row>
    <row r="100" spans="1:39" s="237" customFormat="1" ht="27" hidden="1" customHeight="1" x14ac:dyDescent="0.2">
      <c r="A100" s="233" t="s">
        <v>253</v>
      </c>
      <c r="B100" s="234"/>
      <c r="C100" s="234"/>
      <c r="D100" s="234"/>
      <c r="E100" s="234"/>
      <c r="F100" s="278"/>
      <c r="G100" s="278"/>
      <c r="H100" s="278"/>
      <c r="I100" s="278"/>
      <c r="J100" s="279"/>
      <c r="K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79"/>
      <c r="AF100" s="279"/>
      <c r="AG100" s="279"/>
      <c r="AH100" s="279"/>
      <c r="AI100" s="221">
        <f t="shared" si="5"/>
        <v>0</v>
      </c>
      <c r="AJ100" s="221">
        <f t="shared" si="5"/>
        <v>0</v>
      </c>
      <c r="AK100" s="221">
        <f t="shared" si="5"/>
        <v>0</v>
      </c>
      <c r="AL100" s="221">
        <f t="shared" si="3"/>
        <v>0</v>
      </c>
      <c r="AM100" s="222">
        <f t="shared" si="4"/>
        <v>0</v>
      </c>
    </row>
    <row r="101" spans="1:39" s="237" customFormat="1" ht="20.100000000000001" hidden="1" customHeight="1" x14ac:dyDescent="0.2">
      <c r="A101" s="233" t="s">
        <v>254</v>
      </c>
      <c r="B101" s="234"/>
      <c r="C101" s="234"/>
      <c r="D101" s="234"/>
      <c r="E101" s="234"/>
      <c r="F101" s="278"/>
      <c r="G101" s="278"/>
      <c r="H101" s="278"/>
      <c r="I101" s="278"/>
      <c r="J101" s="279"/>
      <c r="K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79"/>
      <c r="AF101" s="279"/>
      <c r="AG101" s="279"/>
      <c r="AH101" s="279"/>
      <c r="AI101" s="221">
        <f t="shared" si="5"/>
        <v>0</v>
      </c>
      <c r="AJ101" s="221">
        <f t="shared" si="5"/>
        <v>0</v>
      </c>
      <c r="AK101" s="221">
        <f t="shared" si="5"/>
        <v>0</v>
      </c>
      <c r="AL101" s="221">
        <f t="shared" si="3"/>
        <v>0</v>
      </c>
      <c r="AM101" s="222">
        <f t="shared" si="4"/>
        <v>0</v>
      </c>
    </row>
    <row r="102" spans="1:39" s="237" customFormat="1" ht="20.100000000000001" hidden="1" customHeight="1" x14ac:dyDescent="0.2">
      <c r="A102" s="233" t="s">
        <v>255</v>
      </c>
      <c r="B102" s="234"/>
      <c r="C102" s="234"/>
      <c r="D102" s="234"/>
      <c r="E102" s="234"/>
      <c r="F102" s="278"/>
      <c r="G102" s="278"/>
      <c r="H102" s="278"/>
      <c r="I102" s="278"/>
      <c r="J102" s="279"/>
      <c r="K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79"/>
      <c r="AF102" s="279"/>
      <c r="AG102" s="279"/>
      <c r="AH102" s="279"/>
      <c r="AI102" s="221">
        <f t="shared" si="5"/>
        <v>0</v>
      </c>
      <c r="AJ102" s="221">
        <f t="shared" si="5"/>
        <v>0</v>
      </c>
      <c r="AK102" s="221">
        <f t="shared" si="5"/>
        <v>0</v>
      </c>
      <c r="AL102" s="221">
        <f t="shared" si="3"/>
        <v>0</v>
      </c>
      <c r="AM102" s="222">
        <f t="shared" si="4"/>
        <v>0</v>
      </c>
    </row>
    <row r="103" spans="1:39" s="237" customFormat="1" ht="26.25" hidden="1" customHeight="1" x14ac:dyDescent="0.2">
      <c r="A103" s="233" t="s">
        <v>256</v>
      </c>
      <c r="B103" s="234"/>
      <c r="C103" s="234"/>
      <c r="D103" s="234"/>
      <c r="E103" s="234"/>
      <c r="F103" s="278"/>
      <c r="G103" s="278"/>
      <c r="H103" s="278"/>
      <c r="I103" s="278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79"/>
      <c r="AF103" s="279"/>
      <c r="AG103" s="279"/>
      <c r="AH103" s="279"/>
      <c r="AI103" s="221">
        <f t="shared" si="5"/>
        <v>0</v>
      </c>
      <c r="AJ103" s="221">
        <f t="shared" si="5"/>
        <v>0</v>
      </c>
      <c r="AK103" s="221">
        <f t="shared" si="5"/>
        <v>0</v>
      </c>
      <c r="AL103" s="221">
        <f t="shared" si="3"/>
        <v>0</v>
      </c>
      <c r="AM103" s="222">
        <f t="shared" si="4"/>
        <v>0</v>
      </c>
    </row>
    <row r="104" spans="1:39" s="237" customFormat="1" ht="20.100000000000001" hidden="1" customHeight="1" x14ac:dyDescent="0.2">
      <c r="A104" s="233" t="s">
        <v>257</v>
      </c>
      <c r="B104" s="234"/>
      <c r="C104" s="234"/>
      <c r="D104" s="234"/>
      <c r="E104" s="234"/>
      <c r="F104" s="278"/>
      <c r="G104" s="278"/>
      <c r="H104" s="278"/>
      <c r="I104" s="278"/>
      <c r="J104" s="279"/>
      <c r="K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79"/>
      <c r="AF104" s="279"/>
      <c r="AG104" s="279"/>
      <c r="AH104" s="279"/>
      <c r="AI104" s="221">
        <f t="shared" si="5"/>
        <v>0</v>
      </c>
      <c r="AJ104" s="221">
        <f t="shared" si="5"/>
        <v>0</v>
      </c>
      <c r="AK104" s="221">
        <f t="shared" si="5"/>
        <v>0</v>
      </c>
      <c r="AL104" s="221">
        <f t="shared" si="3"/>
        <v>0</v>
      </c>
      <c r="AM104" s="222">
        <f t="shared" si="4"/>
        <v>0</v>
      </c>
    </row>
    <row r="105" spans="1:39" s="237" customFormat="1" ht="20.100000000000001" hidden="1" customHeight="1" x14ac:dyDescent="0.2">
      <c r="A105" s="233" t="s">
        <v>258</v>
      </c>
      <c r="B105" s="234"/>
      <c r="C105" s="234"/>
      <c r="D105" s="234"/>
      <c r="E105" s="234"/>
      <c r="F105" s="278"/>
      <c r="G105" s="278"/>
      <c r="H105" s="278"/>
      <c r="I105" s="278"/>
      <c r="J105" s="279"/>
      <c r="K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79"/>
      <c r="AF105" s="279"/>
      <c r="AG105" s="279"/>
      <c r="AH105" s="279"/>
      <c r="AI105" s="221">
        <f t="shared" si="5"/>
        <v>0</v>
      </c>
      <c r="AJ105" s="221">
        <f t="shared" si="5"/>
        <v>0</v>
      </c>
      <c r="AK105" s="221">
        <f t="shared" si="5"/>
        <v>0</v>
      </c>
      <c r="AL105" s="221">
        <f t="shared" si="3"/>
        <v>0</v>
      </c>
      <c r="AM105" s="222">
        <f t="shared" si="4"/>
        <v>0</v>
      </c>
    </row>
    <row r="106" spans="1:39" s="252" customFormat="1" ht="27.75" hidden="1" customHeight="1" x14ac:dyDescent="0.2">
      <c r="A106" s="241" t="s">
        <v>259</v>
      </c>
      <c r="B106" s="251"/>
      <c r="C106" s="251"/>
      <c r="D106" s="251"/>
      <c r="E106" s="251"/>
      <c r="F106" s="284">
        <v>0</v>
      </c>
      <c r="G106" s="284"/>
      <c r="H106" s="284"/>
      <c r="I106" s="284"/>
      <c r="J106" s="284">
        <v>0</v>
      </c>
      <c r="K106" s="284"/>
      <c r="L106" s="284"/>
      <c r="M106" s="284"/>
      <c r="N106" s="284">
        <v>0</v>
      </c>
      <c r="O106" s="284"/>
      <c r="P106" s="284"/>
      <c r="Q106" s="284"/>
      <c r="R106" s="284">
        <v>0</v>
      </c>
      <c r="S106" s="284"/>
      <c r="T106" s="284"/>
      <c r="U106" s="284"/>
      <c r="V106" s="284">
        <v>0</v>
      </c>
      <c r="W106" s="284"/>
      <c r="X106" s="284"/>
      <c r="Y106" s="284"/>
      <c r="Z106" s="284">
        <v>0</v>
      </c>
      <c r="AA106" s="284"/>
      <c r="AB106" s="284"/>
      <c r="AC106" s="284"/>
      <c r="AD106" s="284">
        <v>0</v>
      </c>
      <c r="AE106" s="284"/>
      <c r="AF106" s="284"/>
      <c r="AG106" s="284"/>
      <c r="AH106" s="284">
        <v>0</v>
      </c>
      <c r="AI106" s="221">
        <f t="shared" si="5"/>
        <v>0</v>
      </c>
      <c r="AJ106" s="221">
        <f t="shared" si="5"/>
        <v>0</v>
      </c>
      <c r="AK106" s="221">
        <f t="shared" si="5"/>
        <v>0</v>
      </c>
      <c r="AL106" s="221">
        <f t="shared" si="3"/>
        <v>0</v>
      </c>
      <c r="AM106" s="222">
        <f t="shared" si="4"/>
        <v>0</v>
      </c>
    </row>
    <row r="107" spans="1:39" s="263" customFormat="1" ht="20.100000000000001" hidden="1" customHeight="1" x14ac:dyDescent="0.2">
      <c r="A107" s="233" t="s">
        <v>260</v>
      </c>
      <c r="B107" s="253"/>
      <c r="C107" s="253"/>
      <c r="D107" s="253"/>
      <c r="E107" s="253"/>
      <c r="F107" s="278"/>
      <c r="G107" s="278"/>
      <c r="H107" s="278"/>
      <c r="I107" s="278"/>
      <c r="J107" s="279"/>
      <c r="K107" s="279"/>
      <c r="L107" s="279"/>
      <c r="M107" s="279"/>
      <c r="N107" s="288"/>
      <c r="O107" s="289"/>
      <c r="P107" s="289"/>
      <c r="Q107" s="289"/>
      <c r="R107" s="287"/>
      <c r="S107" s="287"/>
      <c r="T107" s="287"/>
      <c r="U107" s="287"/>
      <c r="V107" s="287"/>
      <c r="W107" s="287"/>
      <c r="X107" s="287"/>
      <c r="Y107" s="287"/>
      <c r="Z107" s="287"/>
      <c r="AA107" s="287"/>
      <c r="AB107" s="287"/>
      <c r="AC107" s="287"/>
      <c r="AD107" s="287"/>
      <c r="AE107" s="287"/>
      <c r="AF107" s="287"/>
      <c r="AG107" s="287"/>
      <c r="AH107" s="287"/>
      <c r="AI107" s="221">
        <f t="shared" si="5"/>
        <v>0</v>
      </c>
      <c r="AJ107" s="221">
        <f t="shared" si="5"/>
        <v>0</v>
      </c>
      <c r="AK107" s="221">
        <f t="shared" si="5"/>
        <v>0</v>
      </c>
      <c r="AL107" s="221">
        <f t="shared" si="3"/>
        <v>0</v>
      </c>
      <c r="AM107" s="222">
        <f t="shared" si="4"/>
        <v>0</v>
      </c>
    </row>
    <row r="108" spans="1:39" s="237" customFormat="1" ht="20.100000000000001" hidden="1" customHeight="1" x14ac:dyDescent="0.2">
      <c r="A108" s="233" t="s">
        <v>261</v>
      </c>
      <c r="B108" s="234"/>
      <c r="C108" s="234"/>
      <c r="D108" s="234"/>
      <c r="E108" s="234"/>
      <c r="F108" s="282"/>
      <c r="G108" s="282"/>
      <c r="H108" s="282"/>
      <c r="I108" s="282"/>
      <c r="J108" s="279"/>
      <c r="K108" s="279"/>
      <c r="L108" s="279"/>
      <c r="M108" s="279"/>
      <c r="N108" s="288"/>
      <c r="O108" s="288"/>
      <c r="P108" s="288"/>
      <c r="Q108" s="288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79"/>
      <c r="AF108" s="279"/>
      <c r="AG108" s="279"/>
      <c r="AH108" s="279"/>
      <c r="AI108" s="221">
        <f t="shared" si="5"/>
        <v>0</v>
      </c>
      <c r="AJ108" s="221">
        <f t="shared" si="5"/>
        <v>0</v>
      </c>
      <c r="AK108" s="221">
        <f t="shared" si="5"/>
        <v>0</v>
      </c>
      <c r="AL108" s="221">
        <f t="shared" si="3"/>
        <v>0</v>
      </c>
      <c r="AM108" s="222">
        <f t="shared" si="4"/>
        <v>0</v>
      </c>
    </row>
    <row r="109" spans="1:39" s="237" customFormat="1" ht="20.100000000000001" hidden="1" customHeight="1" x14ac:dyDescent="0.2">
      <c r="A109" s="233" t="s">
        <v>262</v>
      </c>
      <c r="B109" s="234"/>
      <c r="C109" s="234"/>
      <c r="D109" s="234"/>
      <c r="E109" s="234"/>
      <c r="F109" s="278"/>
      <c r="G109" s="278"/>
      <c r="H109" s="278"/>
      <c r="I109" s="278"/>
      <c r="J109" s="290"/>
      <c r="K109" s="290"/>
      <c r="L109" s="290"/>
      <c r="M109" s="290"/>
      <c r="N109" s="290"/>
      <c r="O109" s="290"/>
      <c r="P109" s="290"/>
      <c r="Q109" s="290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79"/>
      <c r="AF109" s="279"/>
      <c r="AG109" s="279"/>
      <c r="AH109" s="279"/>
      <c r="AI109" s="221">
        <f t="shared" si="5"/>
        <v>0</v>
      </c>
      <c r="AJ109" s="221">
        <f t="shared" si="5"/>
        <v>0</v>
      </c>
      <c r="AK109" s="221">
        <f t="shared" si="5"/>
        <v>0</v>
      </c>
      <c r="AL109" s="221">
        <f t="shared" si="3"/>
        <v>0</v>
      </c>
      <c r="AM109" s="222">
        <f t="shared" si="4"/>
        <v>0</v>
      </c>
    </row>
    <row r="110" spans="1:39" s="237" customFormat="1" ht="20.100000000000001" hidden="1" customHeight="1" x14ac:dyDescent="0.2">
      <c r="A110" s="233" t="s">
        <v>263</v>
      </c>
      <c r="B110" s="234"/>
      <c r="C110" s="234"/>
      <c r="D110" s="234"/>
      <c r="E110" s="234"/>
      <c r="F110" s="278"/>
      <c r="G110" s="291"/>
      <c r="H110" s="291"/>
      <c r="I110" s="291"/>
      <c r="J110" s="287"/>
      <c r="K110" s="287"/>
      <c r="L110" s="287"/>
      <c r="M110" s="287"/>
      <c r="N110" s="289"/>
      <c r="O110" s="289"/>
      <c r="P110" s="289"/>
      <c r="Q110" s="28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79"/>
      <c r="AF110" s="279"/>
      <c r="AG110" s="279"/>
      <c r="AH110" s="279"/>
      <c r="AI110" s="221">
        <f t="shared" si="5"/>
        <v>0</v>
      </c>
      <c r="AJ110" s="221">
        <f t="shared" si="5"/>
        <v>0</v>
      </c>
      <c r="AK110" s="221">
        <f t="shared" si="5"/>
        <v>0</v>
      </c>
      <c r="AL110" s="221">
        <f t="shared" si="3"/>
        <v>0</v>
      </c>
      <c r="AM110" s="222">
        <f t="shared" si="4"/>
        <v>0</v>
      </c>
    </row>
    <row r="111" spans="1:39" s="252" customFormat="1" ht="20.100000000000001" customHeight="1" x14ac:dyDescent="0.2">
      <c r="A111" s="241" t="s">
        <v>794</v>
      </c>
      <c r="B111" s="251"/>
      <c r="C111" s="251">
        <v>684000</v>
      </c>
      <c r="D111" s="251">
        <v>687000</v>
      </c>
      <c r="E111" s="251">
        <v>720803.36600000004</v>
      </c>
      <c r="F111" s="284">
        <v>705000</v>
      </c>
      <c r="G111" s="284"/>
      <c r="H111" s="284"/>
      <c r="I111" s="284"/>
      <c r="J111" s="284">
        <v>0</v>
      </c>
      <c r="K111" s="284"/>
      <c r="L111" s="284"/>
      <c r="M111" s="284"/>
      <c r="N111" s="284">
        <v>0</v>
      </c>
      <c r="O111" s="284"/>
      <c r="P111" s="284"/>
      <c r="Q111" s="284"/>
      <c r="R111" s="284">
        <v>0</v>
      </c>
      <c r="S111" s="284"/>
      <c r="T111" s="284"/>
      <c r="U111" s="284"/>
      <c r="V111" s="284">
        <v>0</v>
      </c>
      <c r="W111" s="284"/>
      <c r="X111" s="284"/>
      <c r="Y111" s="284"/>
      <c r="Z111" s="284">
        <v>0</v>
      </c>
      <c r="AA111" s="284"/>
      <c r="AB111" s="284"/>
      <c r="AC111" s="284"/>
      <c r="AD111" s="284">
        <v>0</v>
      </c>
      <c r="AE111" s="284"/>
      <c r="AF111" s="284"/>
      <c r="AG111" s="284"/>
      <c r="AH111" s="284">
        <v>0</v>
      </c>
      <c r="AI111" s="221">
        <f t="shared" si="5"/>
        <v>684000</v>
      </c>
      <c r="AJ111" s="221">
        <f t="shared" si="5"/>
        <v>687000</v>
      </c>
      <c r="AK111" s="221">
        <f t="shared" si="5"/>
        <v>720803.36600000004</v>
      </c>
      <c r="AL111" s="221">
        <f t="shared" si="3"/>
        <v>705000</v>
      </c>
      <c r="AM111" s="222">
        <f t="shared" si="4"/>
        <v>0</v>
      </c>
    </row>
    <row r="112" spans="1:39" s="270" customFormat="1" ht="20.100000000000001" customHeight="1" x14ac:dyDescent="0.2">
      <c r="A112" s="233" t="s">
        <v>264</v>
      </c>
      <c r="B112" s="253"/>
      <c r="C112" s="253">
        <v>680000</v>
      </c>
      <c r="D112" s="253">
        <v>680000</v>
      </c>
      <c r="E112" s="253">
        <v>712100.17500000005</v>
      </c>
      <c r="F112" s="278">
        <v>700000</v>
      </c>
      <c r="G112" s="291"/>
      <c r="H112" s="291"/>
      <c r="I112" s="291"/>
      <c r="J112" s="285"/>
      <c r="K112" s="285"/>
      <c r="L112" s="285"/>
      <c r="M112" s="285"/>
      <c r="N112" s="285"/>
      <c r="O112" s="285"/>
      <c r="P112" s="285"/>
      <c r="Q112" s="285"/>
      <c r="R112" s="287"/>
      <c r="S112" s="287"/>
      <c r="T112" s="287"/>
      <c r="U112" s="287"/>
      <c r="V112" s="287"/>
      <c r="W112" s="287"/>
      <c r="X112" s="287"/>
      <c r="Y112" s="287"/>
      <c r="Z112" s="287"/>
      <c r="AA112" s="287"/>
      <c r="AB112" s="287"/>
      <c r="AC112" s="287"/>
      <c r="AD112" s="287"/>
      <c r="AE112" s="287"/>
      <c r="AF112" s="287"/>
      <c r="AG112" s="287"/>
      <c r="AH112" s="287"/>
      <c r="AI112" s="221">
        <f t="shared" si="5"/>
        <v>680000</v>
      </c>
      <c r="AJ112" s="221">
        <f t="shared" si="5"/>
        <v>680000</v>
      </c>
      <c r="AK112" s="221">
        <f t="shared" si="5"/>
        <v>712100.17500000005</v>
      </c>
      <c r="AL112" s="221">
        <f t="shared" si="3"/>
        <v>700000</v>
      </c>
      <c r="AM112" s="222">
        <f t="shared" si="4"/>
        <v>0</v>
      </c>
    </row>
    <row r="113" spans="1:44" s="260" customFormat="1" ht="20.100000000000001" customHeight="1" x14ac:dyDescent="0.2">
      <c r="A113" s="233" t="s">
        <v>265</v>
      </c>
      <c r="B113" s="234"/>
      <c r="C113" s="234"/>
      <c r="D113" s="234"/>
      <c r="E113" s="234"/>
      <c r="F113" s="282"/>
      <c r="G113" s="282"/>
      <c r="H113" s="282"/>
      <c r="I113" s="282"/>
      <c r="J113" s="282"/>
      <c r="K113" s="282"/>
      <c r="L113" s="282"/>
      <c r="M113" s="282"/>
      <c r="N113" s="282"/>
      <c r="O113" s="282"/>
      <c r="P113" s="282"/>
      <c r="Q113" s="282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79"/>
      <c r="AF113" s="279"/>
      <c r="AG113" s="279"/>
      <c r="AH113" s="279"/>
      <c r="AI113" s="221">
        <f t="shared" si="5"/>
        <v>0</v>
      </c>
      <c r="AJ113" s="221">
        <f t="shared" si="5"/>
        <v>0</v>
      </c>
      <c r="AK113" s="221">
        <f t="shared" si="5"/>
        <v>0</v>
      </c>
      <c r="AL113" s="221">
        <f t="shared" si="5"/>
        <v>0</v>
      </c>
      <c r="AM113" s="222">
        <f t="shared" si="4"/>
        <v>0</v>
      </c>
    </row>
    <row r="114" spans="1:44" s="260" customFormat="1" ht="20.100000000000001" customHeight="1" x14ac:dyDescent="0.2">
      <c r="A114" s="233" t="s">
        <v>266</v>
      </c>
      <c r="B114" s="234"/>
      <c r="C114" s="234">
        <v>4000</v>
      </c>
      <c r="D114" s="234">
        <v>7000</v>
      </c>
      <c r="E114" s="234">
        <v>8703.1910000000007</v>
      </c>
      <c r="F114" s="278">
        <v>5000</v>
      </c>
      <c r="G114" s="278"/>
      <c r="H114" s="278"/>
      <c r="I114" s="278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79"/>
      <c r="AF114" s="279"/>
      <c r="AG114" s="279"/>
      <c r="AH114" s="279"/>
      <c r="AI114" s="221">
        <f t="shared" si="5"/>
        <v>4000</v>
      </c>
      <c r="AJ114" s="221">
        <f t="shared" si="5"/>
        <v>7000</v>
      </c>
      <c r="AK114" s="221">
        <f t="shared" si="5"/>
        <v>8703.1910000000007</v>
      </c>
      <c r="AL114" s="221">
        <f t="shared" si="5"/>
        <v>5000</v>
      </c>
      <c r="AM114" s="222">
        <f t="shared" si="4"/>
        <v>0</v>
      </c>
    </row>
    <row r="115" spans="1:44" s="270" customFormat="1" ht="20.100000000000001" hidden="1" customHeight="1" x14ac:dyDescent="0.2">
      <c r="A115" s="233" t="s">
        <v>267</v>
      </c>
      <c r="B115" s="253"/>
      <c r="C115" s="253"/>
      <c r="D115" s="253"/>
      <c r="E115" s="253"/>
      <c r="F115" s="278"/>
      <c r="G115" s="291"/>
      <c r="H115" s="291"/>
      <c r="I115" s="291"/>
      <c r="J115" s="287"/>
      <c r="K115" s="287"/>
      <c r="L115" s="287"/>
      <c r="M115" s="287"/>
      <c r="N115" s="287"/>
      <c r="O115" s="287"/>
      <c r="P115" s="287"/>
      <c r="Q115" s="287"/>
      <c r="R115" s="287"/>
      <c r="S115" s="287"/>
      <c r="T115" s="287"/>
      <c r="U115" s="287"/>
      <c r="V115" s="287"/>
      <c r="W115" s="287"/>
      <c r="X115" s="287"/>
      <c r="Y115" s="287"/>
      <c r="Z115" s="287"/>
      <c r="AA115" s="287"/>
      <c r="AB115" s="287"/>
      <c r="AC115" s="287"/>
      <c r="AD115" s="287"/>
      <c r="AE115" s="287"/>
      <c r="AF115" s="287"/>
      <c r="AG115" s="287"/>
      <c r="AH115" s="287"/>
      <c r="AI115" s="221">
        <f t="shared" si="5"/>
        <v>0</v>
      </c>
      <c r="AJ115" s="221">
        <f t="shared" si="5"/>
        <v>0</v>
      </c>
      <c r="AK115" s="221">
        <f t="shared" si="5"/>
        <v>0</v>
      </c>
      <c r="AL115" s="221">
        <f t="shared" si="5"/>
        <v>0</v>
      </c>
      <c r="AM115" s="222">
        <f t="shared" si="4"/>
        <v>0</v>
      </c>
    </row>
    <row r="116" spans="1:44" s="260" customFormat="1" ht="20.100000000000001" hidden="1" customHeight="1" x14ac:dyDescent="0.2">
      <c r="A116" s="233" t="s">
        <v>268</v>
      </c>
      <c r="B116" s="234"/>
      <c r="C116" s="234"/>
      <c r="D116" s="234"/>
      <c r="E116" s="234"/>
      <c r="F116" s="278"/>
      <c r="G116" s="278"/>
      <c r="H116" s="278"/>
      <c r="I116" s="278"/>
      <c r="J116" s="279"/>
      <c r="K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79"/>
      <c r="AF116" s="279"/>
      <c r="AG116" s="279"/>
      <c r="AH116" s="279"/>
      <c r="AI116" s="221">
        <f t="shared" si="5"/>
        <v>0</v>
      </c>
      <c r="AJ116" s="221">
        <f t="shared" si="5"/>
        <v>0</v>
      </c>
      <c r="AK116" s="221">
        <f t="shared" si="5"/>
        <v>0</v>
      </c>
      <c r="AL116" s="221">
        <f t="shared" si="5"/>
        <v>0</v>
      </c>
      <c r="AM116" s="222">
        <f t="shared" si="4"/>
        <v>0</v>
      </c>
    </row>
    <row r="117" spans="1:44" s="260" customFormat="1" ht="20.100000000000001" hidden="1" customHeight="1" x14ac:dyDescent="0.2">
      <c r="A117" s="233" t="s">
        <v>269</v>
      </c>
      <c r="B117" s="234"/>
      <c r="C117" s="234"/>
      <c r="D117" s="234"/>
      <c r="E117" s="234"/>
      <c r="F117" s="282"/>
      <c r="G117" s="282"/>
      <c r="H117" s="282"/>
      <c r="I117" s="282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79"/>
      <c r="AF117" s="279"/>
      <c r="AG117" s="279"/>
      <c r="AH117" s="279"/>
      <c r="AI117" s="221">
        <f t="shared" si="5"/>
        <v>0</v>
      </c>
      <c r="AJ117" s="221">
        <f t="shared" si="5"/>
        <v>0</v>
      </c>
      <c r="AK117" s="221">
        <f t="shared" si="5"/>
        <v>0</v>
      </c>
      <c r="AL117" s="221">
        <f t="shared" si="5"/>
        <v>0</v>
      </c>
      <c r="AM117" s="222">
        <f t="shared" si="4"/>
        <v>0</v>
      </c>
    </row>
    <row r="118" spans="1:44" s="292" customFormat="1" ht="20.100000000000001" customHeight="1" x14ac:dyDescent="0.2">
      <c r="A118" s="229" t="s">
        <v>795</v>
      </c>
      <c r="B118" s="261"/>
      <c r="C118" s="261">
        <v>1830936</v>
      </c>
      <c r="D118" s="261">
        <v>1830936</v>
      </c>
      <c r="E118" s="261">
        <v>2099478.0920000002</v>
      </c>
      <c r="F118" s="280">
        <v>2204479</v>
      </c>
      <c r="G118" s="280"/>
      <c r="H118" s="280"/>
      <c r="I118" s="280"/>
      <c r="J118" s="280">
        <v>0</v>
      </c>
      <c r="K118" s="280"/>
      <c r="L118" s="280"/>
      <c r="M118" s="280"/>
      <c r="N118" s="280">
        <v>0</v>
      </c>
      <c r="O118" s="280"/>
      <c r="P118" s="280"/>
      <c r="Q118" s="280"/>
      <c r="R118" s="280">
        <v>0</v>
      </c>
      <c r="S118" s="280"/>
      <c r="T118" s="280"/>
      <c r="U118" s="280"/>
      <c r="V118" s="280">
        <v>0</v>
      </c>
      <c r="W118" s="280"/>
      <c r="X118" s="280"/>
      <c r="Y118" s="280"/>
      <c r="Z118" s="280">
        <v>0</v>
      </c>
      <c r="AA118" s="280"/>
      <c r="AB118" s="280"/>
      <c r="AC118" s="280"/>
      <c r="AD118" s="280">
        <v>0</v>
      </c>
      <c r="AE118" s="280"/>
      <c r="AF118" s="280"/>
      <c r="AG118" s="280"/>
      <c r="AH118" s="280">
        <v>0</v>
      </c>
      <c r="AI118" s="221">
        <f t="shared" si="5"/>
        <v>1830936</v>
      </c>
      <c r="AJ118" s="221">
        <f t="shared" si="5"/>
        <v>1830936</v>
      </c>
      <c r="AK118" s="221">
        <f t="shared" si="5"/>
        <v>2099478.0920000002</v>
      </c>
      <c r="AL118" s="221">
        <f t="shared" si="5"/>
        <v>2204479</v>
      </c>
      <c r="AM118" s="222">
        <f t="shared" si="4"/>
        <v>0</v>
      </c>
    </row>
    <row r="119" spans="1:44" s="270" customFormat="1" ht="20.100000000000001" hidden="1" customHeight="1" x14ac:dyDescent="0.2">
      <c r="A119" s="233" t="s">
        <v>270</v>
      </c>
      <c r="B119" s="253"/>
      <c r="C119" s="253"/>
      <c r="D119" s="253"/>
      <c r="E119" s="253"/>
      <c r="F119" s="278"/>
      <c r="G119" s="291"/>
      <c r="H119" s="291"/>
      <c r="I119" s="291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  <c r="W119" s="287"/>
      <c r="X119" s="287"/>
      <c r="Y119" s="287"/>
      <c r="Z119" s="287"/>
      <c r="AA119" s="287"/>
      <c r="AB119" s="287"/>
      <c r="AC119" s="287"/>
      <c r="AD119" s="287"/>
      <c r="AE119" s="287"/>
      <c r="AF119" s="287"/>
      <c r="AG119" s="287"/>
      <c r="AH119" s="287"/>
      <c r="AI119" s="221">
        <f t="shared" si="5"/>
        <v>0</v>
      </c>
      <c r="AJ119" s="221">
        <f t="shared" si="5"/>
        <v>0</v>
      </c>
      <c r="AK119" s="221">
        <f t="shared" si="5"/>
        <v>0</v>
      </c>
      <c r="AL119" s="221">
        <f t="shared" si="5"/>
        <v>0</v>
      </c>
      <c r="AM119" s="222">
        <f t="shared" si="4"/>
        <v>0</v>
      </c>
    </row>
    <row r="120" spans="1:44" s="260" customFormat="1" ht="20.100000000000001" hidden="1" customHeight="1" x14ac:dyDescent="0.2">
      <c r="A120" s="233" t="s">
        <v>271</v>
      </c>
      <c r="B120" s="234"/>
      <c r="C120" s="234"/>
      <c r="D120" s="234"/>
      <c r="E120" s="234"/>
      <c r="F120" s="278"/>
      <c r="G120" s="278"/>
      <c r="H120" s="278"/>
      <c r="I120" s="278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21">
        <f t="shared" si="5"/>
        <v>0</v>
      </c>
      <c r="AJ120" s="221">
        <f t="shared" si="5"/>
        <v>0</v>
      </c>
      <c r="AK120" s="221">
        <f t="shared" si="5"/>
        <v>0</v>
      </c>
      <c r="AL120" s="221">
        <f t="shared" si="5"/>
        <v>0</v>
      </c>
      <c r="AM120" s="222">
        <f t="shared" si="4"/>
        <v>0</v>
      </c>
    </row>
    <row r="121" spans="1:44" s="260" customFormat="1" ht="20.100000000000001" hidden="1" customHeight="1" x14ac:dyDescent="0.2">
      <c r="A121" s="233" t="s">
        <v>272</v>
      </c>
      <c r="B121" s="234"/>
      <c r="C121" s="234"/>
      <c r="D121" s="234"/>
      <c r="E121" s="234"/>
      <c r="F121" s="282"/>
      <c r="G121" s="282"/>
      <c r="H121" s="282"/>
      <c r="I121" s="282"/>
      <c r="J121" s="282"/>
      <c r="K121" s="282"/>
      <c r="L121" s="282"/>
      <c r="M121" s="282"/>
      <c r="N121" s="282"/>
      <c r="O121" s="282"/>
      <c r="P121" s="282"/>
      <c r="Q121" s="282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21">
        <f t="shared" si="5"/>
        <v>0</v>
      </c>
      <c r="AJ121" s="221">
        <f t="shared" si="5"/>
        <v>0</v>
      </c>
      <c r="AK121" s="221">
        <f t="shared" si="5"/>
        <v>0</v>
      </c>
      <c r="AL121" s="221">
        <f t="shared" si="5"/>
        <v>0</v>
      </c>
      <c r="AM121" s="222">
        <f t="shared" si="4"/>
        <v>0</v>
      </c>
    </row>
    <row r="122" spans="1:44" s="260" customFormat="1" ht="20.100000000000001" hidden="1" customHeight="1" x14ac:dyDescent="0.2">
      <c r="A122" s="233" t="s">
        <v>273</v>
      </c>
      <c r="B122" s="234"/>
      <c r="C122" s="234"/>
      <c r="D122" s="234"/>
      <c r="E122" s="234"/>
      <c r="F122" s="278"/>
      <c r="G122" s="278"/>
      <c r="H122" s="278"/>
      <c r="I122" s="278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21">
        <f t="shared" si="5"/>
        <v>0</v>
      </c>
      <c r="AJ122" s="221">
        <f t="shared" si="5"/>
        <v>0</v>
      </c>
      <c r="AK122" s="221">
        <f t="shared" si="5"/>
        <v>0</v>
      </c>
      <c r="AL122" s="221">
        <f t="shared" si="5"/>
        <v>0</v>
      </c>
      <c r="AM122" s="222">
        <f t="shared" si="4"/>
        <v>0</v>
      </c>
    </row>
    <row r="123" spans="1:44" s="260" customFormat="1" ht="26.25" hidden="1" customHeight="1" x14ac:dyDescent="0.2">
      <c r="A123" s="233" t="s">
        <v>274</v>
      </c>
      <c r="B123" s="234"/>
      <c r="C123" s="234"/>
      <c r="D123" s="234"/>
      <c r="E123" s="234"/>
      <c r="F123" s="278"/>
      <c r="G123" s="278"/>
      <c r="H123" s="278"/>
      <c r="I123" s="278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21">
        <f t="shared" si="5"/>
        <v>0</v>
      </c>
      <c r="AJ123" s="221">
        <f t="shared" si="5"/>
        <v>0</v>
      </c>
      <c r="AK123" s="221">
        <f t="shared" si="5"/>
        <v>0</v>
      </c>
      <c r="AL123" s="221">
        <f t="shared" si="5"/>
        <v>0</v>
      </c>
      <c r="AM123" s="222">
        <f t="shared" si="4"/>
        <v>0</v>
      </c>
    </row>
    <row r="124" spans="1:44" s="260" customFormat="1" ht="20.100000000000001" hidden="1" customHeight="1" x14ac:dyDescent="0.2">
      <c r="A124" s="233" t="s">
        <v>275</v>
      </c>
      <c r="B124" s="234"/>
      <c r="C124" s="234"/>
      <c r="D124" s="234"/>
      <c r="E124" s="234"/>
      <c r="F124" s="278"/>
      <c r="G124" s="278"/>
      <c r="H124" s="278"/>
      <c r="I124" s="278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21">
        <f t="shared" si="5"/>
        <v>0</v>
      </c>
      <c r="AJ124" s="221">
        <f t="shared" si="5"/>
        <v>0</v>
      </c>
      <c r="AK124" s="221">
        <f t="shared" si="5"/>
        <v>0</v>
      </c>
      <c r="AL124" s="221">
        <f t="shared" si="5"/>
        <v>0</v>
      </c>
      <c r="AM124" s="222">
        <f t="shared" si="4"/>
        <v>0</v>
      </c>
    </row>
    <row r="125" spans="1:44" s="260" customFormat="1" ht="41.45" customHeight="1" x14ac:dyDescent="0.2">
      <c r="A125" s="233" t="s">
        <v>276</v>
      </c>
      <c r="B125" s="234"/>
      <c r="C125" s="234"/>
      <c r="D125" s="234">
        <v>1830936</v>
      </c>
      <c r="E125" s="234">
        <v>2099478.0920000002</v>
      </c>
      <c r="F125" s="278">
        <v>2204479</v>
      </c>
      <c r="G125" s="278"/>
      <c r="H125" s="278"/>
      <c r="I125" s="278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21">
        <f t="shared" si="5"/>
        <v>0</v>
      </c>
      <c r="AJ125" s="221">
        <f t="shared" si="5"/>
        <v>1830936</v>
      </c>
      <c r="AK125" s="221">
        <f t="shared" si="5"/>
        <v>2099478.0920000002</v>
      </c>
      <c r="AL125" s="221">
        <f t="shared" si="5"/>
        <v>2204479</v>
      </c>
      <c r="AM125" s="222">
        <f t="shared" si="4"/>
        <v>0</v>
      </c>
      <c r="AQ125" s="293"/>
      <c r="AR125" s="293"/>
    </row>
    <row r="126" spans="1:44" s="260" customFormat="1" ht="27.75" hidden="1" customHeight="1" x14ac:dyDescent="0.2">
      <c r="A126" s="233" t="s">
        <v>277</v>
      </c>
      <c r="B126" s="234"/>
      <c r="C126" s="234"/>
      <c r="D126" s="234"/>
      <c r="E126" s="234"/>
      <c r="F126" s="278" t="s">
        <v>778</v>
      </c>
      <c r="G126" s="278"/>
      <c r="H126" s="278"/>
      <c r="I126" s="278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21">
        <f t="shared" si="5"/>
        <v>0</v>
      </c>
      <c r="AJ126" s="221">
        <f t="shared" si="5"/>
        <v>0</v>
      </c>
      <c r="AK126" s="221">
        <f t="shared" si="5"/>
        <v>0</v>
      </c>
      <c r="AL126" s="221" t="e">
        <f t="shared" si="5"/>
        <v>#VALUE!</v>
      </c>
      <c r="AM126" s="222">
        <f t="shared" si="4"/>
        <v>0</v>
      </c>
    </row>
    <row r="127" spans="1:44" s="260" customFormat="1" ht="20.100000000000001" hidden="1" customHeight="1" x14ac:dyDescent="0.2">
      <c r="A127" s="233" t="s">
        <v>278</v>
      </c>
      <c r="B127" s="234"/>
      <c r="C127" s="234"/>
      <c r="D127" s="234"/>
      <c r="E127" s="234"/>
      <c r="F127" s="278"/>
      <c r="G127" s="278"/>
      <c r="H127" s="278"/>
      <c r="I127" s="278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21">
        <f t="shared" si="5"/>
        <v>0</v>
      </c>
      <c r="AJ127" s="221">
        <f t="shared" si="5"/>
        <v>0</v>
      </c>
      <c r="AK127" s="221">
        <f t="shared" si="5"/>
        <v>0</v>
      </c>
      <c r="AL127" s="221">
        <f t="shared" si="5"/>
        <v>0</v>
      </c>
      <c r="AM127" s="222">
        <f t="shared" si="4"/>
        <v>0</v>
      </c>
    </row>
    <row r="128" spans="1:44" s="260" customFormat="1" ht="26.25" hidden="1" customHeight="1" x14ac:dyDescent="0.2">
      <c r="A128" s="233" t="s">
        <v>279</v>
      </c>
      <c r="B128" s="234"/>
      <c r="C128" s="234"/>
      <c r="D128" s="234"/>
      <c r="E128" s="234"/>
      <c r="F128" s="282"/>
      <c r="G128" s="282"/>
      <c r="H128" s="282"/>
      <c r="I128" s="282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21">
        <f t="shared" si="5"/>
        <v>0</v>
      </c>
      <c r="AJ128" s="221">
        <f t="shared" si="5"/>
        <v>0</v>
      </c>
      <c r="AK128" s="221">
        <f t="shared" si="5"/>
        <v>0</v>
      </c>
      <c r="AL128" s="221">
        <f t="shared" si="5"/>
        <v>0</v>
      </c>
      <c r="AM128" s="222">
        <f t="shared" si="4"/>
        <v>0</v>
      </c>
    </row>
    <row r="129" spans="1:39" s="260" customFormat="1" ht="31.5" hidden="1" customHeight="1" x14ac:dyDescent="0.2">
      <c r="A129" s="233" t="s">
        <v>280</v>
      </c>
      <c r="B129" s="234"/>
      <c r="C129" s="234"/>
      <c r="D129" s="234"/>
      <c r="E129" s="234"/>
      <c r="F129" s="278"/>
      <c r="G129" s="278"/>
      <c r="H129" s="278"/>
      <c r="I129" s="278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21">
        <f t="shared" si="5"/>
        <v>0</v>
      </c>
      <c r="AJ129" s="221">
        <f t="shared" si="5"/>
        <v>0</v>
      </c>
      <c r="AK129" s="221">
        <f t="shared" si="5"/>
        <v>0</v>
      </c>
      <c r="AL129" s="221">
        <f t="shared" si="5"/>
        <v>0</v>
      </c>
      <c r="AM129" s="222">
        <f t="shared" si="4"/>
        <v>0</v>
      </c>
    </row>
    <row r="130" spans="1:39" s="260" customFormat="1" ht="41.25" hidden="1" customHeight="1" x14ac:dyDescent="0.2">
      <c r="A130" s="233" t="s">
        <v>281</v>
      </c>
      <c r="B130" s="234"/>
      <c r="C130" s="234"/>
      <c r="D130" s="234"/>
      <c r="E130" s="234"/>
      <c r="F130" s="278"/>
      <c r="G130" s="278"/>
      <c r="H130" s="278"/>
      <c r="I130" s="278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21">
        <f t="shared" si="5"/>
        <v>0</v>
      </c>
      <c r="AJ130" s="221">
        <f t="shared" si="5"/>
        <v>0</v>
      </c>
      <c r="AK130" s="221">
        <f t="shared" si="5"/>
        <v>0</v>
      </c>
      <c r="AL130" s="221">
        <f t="shared" si="5"/>
        <v>0</v>
      </c>
      <c r="AM130" s="222">
        <f t="shared" si="4"/>
        <v>0</v>
      </c>
    </row>
    <row r="131" spans="1:39" s="260" customFormat="1" ht="40.5" hidden="1" customHeight="1" x14ac:dyDescent="0.2">
      <c r="A131" s="233" t="s">
        <v>282</v>
      </c>
      <c r="B131" s="234"/>
      <c r="C131" s="234"/>
      <c r="D131" s="234"/>
      <c r="E131" s="234"/>
      <c r="F131" s="278"/>
      <c r="G131" s="278"/>
      <c r="H131" s="278"/>
      <c r="I131" s="278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21">
        <f t="shared" si="5"/>
        <v>0</v>
      </c>
      <c r="AJ131" s="221">
        <f t="shared" si="5"/>
        <v>0</v>
      </c>
      <c r="AK131" s="221">
        <f t="shared" si="5"/>
        <v>0</v>
      </c>
      <c r="AL131" s="221">
        <f t="shared" si="5"/>
        <v>0</v>
      </c>
      <c r="AM131" s="222">
        <f t="shared" si="4"/>
        <v>0</v>
      </c>
    </row>
    <row r="132" spans="1:39" s="260" customFormat="1" ht="42" hidden="1" customHeight="1" x14ac:dyDescent="0.2">
      <c r="A132" s="233" t="s">
        <v>283</v>
      </c>
      <c r="B132" s="234"/>
      <c r="C132" s="234"/>
      <c r="D132" s="234"/>
      <c r="E132" s="234"/>
      <c r="F132" s="278"/>
      <c r="G132" s="278"/>
      <c r="H132" s="278"/>
      <c r="I132" s="278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21">
        <f t="shared" si="5"/>
        <v>0</v>
      </c>
      <c r="AJ132" s="221">
        <f t="shared" si="5"/>
        <v>0</v>
      </c>
      <c r="AK132" s="221">
        <f t="shared" si="5"/>
        <v>0</v>
      </c>
      <c r="AL132" s="221">
        <f t="shared" si="5"/>
        <v>0</v>
      </c>
      <c r="AM132" s="222">
        <f t="shared" ref="AM132:AM195" si="6">J132+N132+R132+V132+Z132+AD132+AH132</f>
        <v>0</v>
      </c>
    </row>
    <row r="133" spans="1:39" s="260" customFormat="1" ht="20.100000000000001" hidden="1" customHeight="1" x14ac:dyDescent="0.2">
      <c r="A133" s="233" t="s">
        <v>284</v>
      </c>
      <c r="B133" s="234"/>
      <c r="C133" s="234"/>
      <c r="D133" s="234"/>
      <c r="E133" s="234"/>
      <c r="F133" s="278"/>
      <c r="G133" s="278"/>
      <c r="H133" s="278"/>
      <c r="I133" s="278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21">
        <f t="shared" si="5"/>
        <v>0</v>
      </c>
      <c r="AJ133" s="221">
        <f t="shared" si="5"/>
        <v>0</v>
      </c>
      <c r="AK133" s="221">
        <f t="shared" si="5"/>
        <v>0</v>
      </c>
      <c r="AL133" s="221">
        <f t="shared" si="5"/>
        <v>0</v>
      </c>
      <c r="AM133" s="222">
        <f t="shared" si="6"/>
        <v>0</v>
      </c>
    </row>
    <row r="134" spans="1:39" s="260" customFormat="1" ht="20.100000000000001" hidden="1" customHeight="1" x14ac:dyDescent="0.2">
      <c r="A134" s="233" t="s">
        <v>285</v>
      </c>
      <c r="B134" s="234"/>
      <c r="C134" s="234"/>
      <c r="D134" s="234"/>
      <c r="E134" s="234"/>
      <c r="F134" s="278"/>
      <c r="G134" s="278"/>
      <c r="H134" s="278"/>
      <c r="I134" s="278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21">
        <f t="shared" si="5"/>
        <v>0</v>
      </c>
      <c r="AJ134" s="221">
        <f t="shared" si="5"/>
        <v>0</v>
      </c>
      <c r="AK134" s="221">
        <f t="shared" si="5"/>
        <v>0</v>
      </c>
      <c r="AL134" s="221">
        <f t="shared" si="5"/>
        <v>0</v>
      </c>
      <c r="AM134" s="222">
        <f t="shared" si="6"/>
        <v>0</v>
      </c>
    </row>
    <row r="135" spans="1:39" s="260" customFormat="1" ht="20.100000000000001" hidden="1" customHeight="1" x14ac:dyDescent="0.2">
      <c r="A135" s="233" t="s">
        <v>286</v>
      </c>
      <c r="B135" s="234"/>
      <c r="C135" s="234"/>
      <c r="D135" s="234"/>
      <c r="E135" s="234"/>
      <c r="F135" s="278"/>
      <c r="G135" s="278"/>
      <c r="H135" s="278"/>
      <c r="I135" s="278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21">
        <f t="shared" si="5"/>
        <v>0</v>
      </c>
      <c r="AJ135" s="221">
        <f t="shared" si="5"/>
        <v>0</v>
      </c>
      <c r="AK135" s="221">
        <f t="shared" si="5"/>
        <v>0</v>
      </c>
      <c r="AL135" s="221">
        <f t="shared" si="5"/>
        <v>0</v>
      </c>
      <c r="AM135" s="222">
        <f t="shared" si="6"/>
        <v>0</v>
      </c>
    </row>
    <row r="136" spans="1:39" s="260" customFormat="1" ht="20.100000000000001" hidden="1" customHeight="1" x14ac:dyDescent="0.2">
      <c r="A136" s="233" t="s">
        <v>287</v>
      </c>
      <c r="B136" s="234"/>
      <c r="C136" s="234"/>
      <c r="D136" s="234"/>
      <c r="E136" s="234"/>
      <c r="F136" s="278"/>
      <c r="G136" s="278"/>
      <c r="H136" s="278"/>
      <c r="I136" s="278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21">
        <f t="shared" ref="AI136:AL199" si="7">C136+G136+K136+O136+S136+W136+AA136+AE136</f>
        <v>0</v>
      </c>
      <c r="AJ136" s="221">
        <f t="shared" si="7"/>
        <v>0</v>
      </c>
      <c r="AK136" s="221">
        <f t="shared" si="7"/>
        <v>0</v>
      </c>
      <c r="AL136" s="221">
        <f t="shared" si="7"/>
        <v>0</v>
      </c>
      <c r="AM136" s="222">
        <f t="shared" si="6"/>
        <v>0</v>
      </c>
    </row>
    <row r="137" spans="1:39" s="260" customFormat="1" ht="20.100000000000001" hidden="1" customHeight="1" x14ac:dyDescent="0.2">
      <c r="A137" s="233" t="s">
        <v>288</v>
      </c>
      <c r="B137" s="234"/>
      <c r="C137" s="234"/>
      <c r="D137" s="234"/>
      <c r="E137" s="234"/>
      <c r="F137" s="278"/>
      <c r="G137" s="278"/>
      <c r="H137" s="278"/>
      <c r="I137" s="278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21">
        <f t="shared" si="7"/>
        <v>0</v>
      </c>
      <c r="AJ137" s="221">
        <f t="shared" si="7"/>
        <v>0</v>
      </c>
      <c r="AK137" s="221">
        <f t="shared" si="7"/>
        <v>0</v>
      </c>
      <c r="AL137" s="221">
        <f t="shared" si="7"/>
        <v>0</v>
      </c>
      <c r="AM137" s="222">
        <f t="shared" si="6"/>
        <v>0</v>
      </c>
    </row>
    <row r="138" spans="1:39" s="260" customFormat="1" ht="57" hidden="1" customHeight="1" x14ac:dyDescent="0.2">
      <c r="A138" s="233" t="s">
        <v>289</v>
      </c>
      <c r="B138" s="234"/>
      <c r="C138" s="234"/>
      <c r="D138" s="234"/>
      <c r="E138" s="234"/>
      <c r="F138" s="278"/>
      <c r="G138" s="278"/>
      <c r="H138" s="278"/>
      <c r="I138" s="278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21">
        <f t="shared" si="7"/>
        <v>0</v>
      </c>
      <c r="AJ138" s="221">
        <f t="shared" si="7"/>
        <v>0</v>
      </c>
      <c r="AK138" s="221">
        <f t="shared" si="7"/>
        <v>0</v>
      </c>
      <c r="AL138" s="221">
        <f t="shared" si="7"/>
        <v>0</v>
      </c>
      <c r="AM138" s="222">
        <f t="shared" si="6"/>
        <v>0</v>
      </c>
    </row>
    <row r="139" spans="1:39" s="281" customFormat="1" ht="20.100000000000001" hidden="1" customHeight="1" x14ac:dyDescent="0.2">
      <c r="A139" s="229" t="s">
        <v>290</v>
      </c>
      <c r="B139" s="251"/>
      <c r="C139" s="251"/>
      <c r="D139" s="251"/>
      <c r="E139" s="251"/>
      <c r="F139" s="294">
        <v>0</v>
      </c>
      <c r="G139" s="294"/>
      <c r="H139" s="294"/>
      <c r="I139" s="294"/>
      <c r="J139" s="294">
        <v>0</v>
      </c>
      <c r="K139" s="294"/>
      <c r="L139" s="294"/>
      <c r="M139" s="294"/>
      <c r="N139" s="294">
        <v>0</v>
      </c>
      <c r="O139" s="294"/>
      <c r="P139" s="294"/>
      <c r="Q139" s="294"/>
      <c r="R139" s="294">
        <v>0</v>
      </c>
      <c r="S139" s="294"/>
      <c r="T139" s="294"/>
      <c r="U139" s="294"/>
      <c r="V139" s="294">
        <v>0</v>
      </c>
      <c r="W139" s="294"/>
      <c r="X139" s="294"/>
      <c r="Y139" s="294"/>
      <c r="Z139" s="294">
        <v>0</v>
      </c>
      <c r="AA139" s="294"/>
      <c r="AB139" s="294"/>
      <c r="AC139" s="294"/>
      <c r="AD139" s="294">
        <v>0</v>
      </c>
      <c r="AE139" s="294"/>
      <c r="AF139" s="294"/>
      <c r="AG139" s="294"/>
      <c r="AH139" s="294">
        <v>0</v>
      </c>
      <c r="AI139" s="221">
        <f t="shared" si="7"/>
        <v>0</v>
      </c>
      <c r="AJ139" s="221">
        <f t="shared" si="7"/>
        <v>0</v>
      </c>
      <c r="AK139" s="221">
        <f t="shared" si="7"/>
        <v>0</v>
      </c>
      <c r="AL139" s="221">
        <f t="shared" si="7"/>
        <v>0</v>
      </c>
      <c r="AM139" s="222">
        <f t="shared" si="6"/>
        <v>0</v>
      </c>
    </row>
    <row r="140" spans="1:39" s="263" customFormat="1" ht="20.100000000000001" hidden="1" customHeight="1" x14ac:dyDescent="0.2">
      <c r="A140" s="233" t="s">
        <v>291</v>
      </c>
      <c r="B140" s="253"/>
      <c r="C140" s="253"/>
      <c r="D140" s="253"/>
      <c r="E140" s="253"/>
      <c r="F140" s="278"/>
      <c r="G140" s="291"/>
      <c r="H140" s="291"/>
      <c r="I140" s="291"/>
      <c r="J140" s="287"/>
      <c r="K140" s="287"/>
      <c r="L140" s="287"/>
      <c r="M140" s="287"/>
      <c r="N140" s="285"/>
      <c r="O140" s="285"/>
      <c r="P140" s="285"/>
      <c r="Q140" s="285"/>
      <c r="R140" s="285"/>
      <c r="S140" s="285"/>
      <c r="T140" s="285"/>
      <c r="U140" s="285"/>
      <c r="V140" s="285"/>
      <c r="W140" s="285"/>
      <c r="X140" s="285"/>
      <c r="Y140" s="285"/>
      <c r="Z140" s="285"/>
      <c r="AA140" s="285"/>
      <c r="AB140" s="285"/>
      <c r="AC140" s="285"/>
      <c r="AD140" s="285"/>
      <c r="AE140" s="285"/>
      <c r="AF140" s="285"/>
      <c r="AG140" s="285"/>
      <c r="AH140" s="285"/>
      <c r="AI140" s="221">
        <f t="shared" si="7"/>
        <v>0</v>
      </c>
      <c r="AJ140" s="221">
        <f t="shared" si="7"/>
        <v>0</v>
      </c>
      <c r="AK140" s="221">
        <f t="shared" si="7"/>
        <v>0</v>
      </c>
      <c r="AL140" s="221">
        <f t="shared" si="7"/>
        <v>0</v>
      </c>
      <c r="AM140" s="222">
        <f t="shared" si="6"/>
        <v>0</v>
      </c>
    </row>
    <row r="141" spans="1:39" s="237" customFormat="1" ht="20.100000000000001" hidden="1" customHeight="1" x14ac:dyDescent="0.2">
      <c r="A141" s="233" t="s">
        <v>292</v>
      </c>
      <c r="B141" s="234"/>
      <c r="C141" s="234"/>
      <c r="D141" s="234"/>
      <c r="E141" s="234"/>
      <c r="F141" s="278"/>
      <c r="G141" s="278"/>
      <c r="H141" s="278"/>
      <c r="I141" s="278"/>
      <c r="J141" s="279"/>
      <c r="K141" s="279"/>
      <c r="L141" s="279"/>
      <c r="M141" s="279"/>
      <c r="N141" s="282"/>
      <c r="O141" s="282"/>
      <c r="P141" s="282"/>
      <c r="Q141" s="282"/>
      <c r="R141" s="282"/>
      <c r="S141" s="282"/>
      <c r="T141" s="282"/>
      <c r="U141" s="282"/>
      <c r="V141" s="282"/>
      <c r="W141" s="282"/>
      <c r="X141" s="282"/>
      <c r="Y141" s="282"/>
      <c r="Z141" s="282"/>
      <c r="AA141" s="282"/>
      <c r="AB141" s="282"/>
      <c r="AC141" s="282"/>
      <c r="AD141" s="282"/>
      <c r="AE141" s="282"/>
      <c r="AF141" s="282"/>
      <c r="AG141" s="282"/>
      <c r="AH141" s="282"/>
      <c r="AI141" s="221">
        <f t="shared" si="7"/>
        <v>0</v>
      </c>
      <c r="AJ141" s="221">
        <f t="shared" si="7"/>
        <v>0</v>
      </c>
      <c r="AK141" s="221">
        <f t="shared" si="7"/>
        <v>0</v>
      </c>
      <c r="AL141" s="221">
        <f t="shared" si="7"/>
        <v>0</v>
      </c>
      <c r="AM141" s="222">
        <f t="shared" si="6"/>
        <v>0</v>
      </c>
    </row>
    <row r="142" spans="1:39" s="237" customFormat="1" ht="20.100000000000001" hidden="1" customHeight="1" x14ac:dyDescent="0.2">
      <c r="A142" s="233" t="s">
        <v>293</v>
      </c>
      <c r="B142" s="234"/>
      <c r="C142" s="234"/>
      <c r="D142" s="234"/>
      <c r="E142" s="234"/>
      <c r="F142" s="278"/>
      <c r="G142" s="291"/>
      <c r="H142" s="291"/>
      <c r="I142" s="291"/>
      <c r="J142" s="287"/>
      <c r="K142" s="287"/>
      <c r="L142" s="287"/>
      <c r="M142" s="287"/>
      <c r="N142" s="282"/>
      <c r="O142" s="282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  <c r="AF142" s="282"/>
      <c r="AG142" s="282"/>
      <c r="AH142" s="282"/>
      <c r="AI142" s="221">
        <f t="shared" si="7"/>
        <v>0</v>
      </c>
      <c r="AJ142" s="221">
        <f t="shared" si="7"/>
        <v>0</v>
      </c>
      <c r="AK142" s="221">
        <f t="shared" si="7"/>
        <v>0</v>
      </c>
      <c r="AL142" s="221">
        <f t="shared" si="7"/>
        <v>0</v>
      </c>
      <c r="AM142" s="222">
        <f t="shared" si="6"/>
        <v>0</v>
      </c>
    </row>
    <row r="143" spans="1:39" ht="20.100000000000001" hidden="1" customHeight="1" x14ac:dyDescent="0.2">
      <c r="A143" s="224" t="s">
        <v>294</v>
      </c>
      <c r="B143" s="225"/>
      <c r="C143" s="225"/>
      <c r="D143" s="225"/>
      <c r="E143" s="225"/>
      <c r="F143" s="278">
        <v>0</v>
      </c>
      <c r="G143" s="278"/>
      <c r="H143" s="278"/>
      <c r="I143" s="278"/>
      <c r="J143" s="279">
        <v>0</v>
      </c>
      <c r="K143" s="279"/>
      <c r="L143" s="279"/>
      <c r="M143" s="279"/>
      <c r="N143" s="295">
        <v>0</v>
      </c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  <c r="AA143" s="295"/>
      <c r="AB143" s="295"/>
      <c r="AC143" s="295"/>
      <c r="AD143" s="295"/>
      <c r="AE143" s="295"/>
      <c r="AF143" s="295"/>
      <c r="AG143" s="295"/>
      <c r="AH143" s="295"/>
      <c r="AI143" s="221">
        <f t="shared" si="7"/>
        <v>0</v>
      </c>
      <c r="AJ143" s="221">
        <f t="shared" si="7"/>
        <v>0</v>
      </c>
      <c r="AK143" s="221">
        <f t="shared" si="7"/>
        <v>0</v>
      </c>
      <c r="AL143" s="221">
        <f t="shared" si="7"/>
        <v>0</v>
      </c>
      <c r="AM143" s="222">
        <f t="shared" si="6"/>
        <v>0</v>
      </c>
    </row>
    <row r="144" spans="1:39" s="292" customFormat="1" ht="20.100000000000001" hidden="1" customHeight="1" x14ac:dyDescent="0.2">
      <c r="A144" s="229" t="s">
        <v>295</v>
      </c>
      <c r="B144" s="261"/>
      <c r="C144" s="261"/>
      <c r="D144" s="261"/>
      <c r="E144" s="261"/>
      <c r="F144" s="294">
        <v>0</v>
      </c>
      <c r="G144" s="294"/>
      <c r="H144" s="294"/>
      <c r="I144" s="294"/>
      <c r="J144" s="294">
        <v>0</v>
      </c>
      <c r="K144" s="294"/>
      <c r="L144" s="294"/>
      <c r="M144" s="294"/>
      <c r="N144" s="294">
        <v>0</v>
      </c>
      <c r="O144" s="294"/>
      <c r="P144" s="294"/>
      <c r="Q144" s="294"/>
      <c r="R144" s="294">
        <v>0</v>
      </c>
      <c r="S144" s="294"/>
      <c r="T144" s="294"/>
      <c r="U144" s="294"/>
      <c r="V144" s="294">
        <v>0</v>
      </c>
      <c r="W144" s="294"/>
      <c r="X144" s="294"/>
      <c r="Y144" s="294"/>
      <c r="Z144" s="294">
        <v>0</v>
      </c>
      <c r="AA144" s="294"/>
      <c r="AB144" s="294"/>
      <c r="AC144" s="294"/>
      <c r="AD144" s="294">
        <v>0</v>
      </c>
      <c r="AE144" s="294"/>
      <c r="AF144" s="294"/>
      <c r="AG144" s="294"/>
      <c r="AH144" s="294">
        <v>0</v>
      </c>
      <c r="AI144" s="221">
        <f t="shared" si="7"/>
        <v>0</v>
      </c>
      <c r="AJ144" s="221">
        <f t="shared" si="7"/>
        <v>0</v>
      </c>
      <c r="AK144" s="221">
        <f t="shared" si="7"/>
        <v>0</v>
      </c>
      <c r="AL144" s="221">
        <f t="shared" si="7"/>
        <v>0</v>
      </c>
      <c r="AM144" s="222">
        <f t="shared" si="6"/>
        <v>0</v>
      </c>
    </row>
    <row r="145" spans="1:45" s="263" customFormat="1" ht="30" hidden="1" customHeight="1" x14ac:dyDescent="0.2">
      <c r="A145" s="233" t="s">
        <v>296</v>
      </c>
      <c r="B145" s="253"/>
      <c r="C145" s="253"/>
      <c r="D145" s="253"/>
      <c r="E145" s="253"/>
      <c r="F145" s="285"/>
      <c r="G145" s="285"/>
      <c r="H145" s="285"/>
      <c r="I145" s="285"/>
      <c r="J145" s="286"/>
      <c r="K145" s="286"/>
      <c r="L145" s="286"/>
      <c r="M145" s="286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21">
        <f t="shared" si="7"/>
        <v>0</v>
      </c>
      <c r="AJ145" s="221">
        <f t="shared" si="7"/>
        <v>0</v>
      </c>
      <c r="AK145" s="221">
        <f t="shared" si="7"/>
        <v>0</v>
      </c>
      <c r="AL145" s="221">
        <f t="shared" si="7"/>
        <v>0</v>
      </c>
      <c r="AM145" s="222">
        <f t="shared" si="6"/>
        <v>0</v>
      </c>
    </row>
    <row r="146" spans="1:45" s="237" customFormat="1" ht="33" hidden="1" customHeight="1" x14ac:dyDescent="0.2">
      <c r="A146" s="233" t="s">
        <v>297</v>
      </c>
      <c r="B146" s="234"/>
      <c r="C146" s="234"/>
      <c r="D146" s="234"/>
      <c r="E146" s="234"/>
      <c r="F146" s="282"/>
      <c r="G146" s="282"/>
      <c r="H146" s="282"/>
      <c r="I146" s="282"/>
      <c r="J146" s="279">
        <v>0</v>
      </c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21">
        <f t="shared" si="7"/>
        <v>0</v>
      </c>
      <c r="AJ146" s="221">
        <f t="shared" si="7"/>
        <v>0</v>
      </c>
      <c r="AK146" s="221">
        <f t="shared" si="7"/>
        <v>0</v>
      </c>
      <c r="AL146" s="221">
        <f t="shared" si="7"/>
        <v>0</v>
      </c>
      <c r="AM146" s="222">
        <f t="shared" si="6"/>
        <v>0</v>
      </c>
    </row>
    <row r="147" spans="1:45" s="263" customFormat="1" ht="20.100000000000001" hidden="1" customHeight="1" x14ac:dyDescent="0.2">
      <c r="A147" s="233" t="s">
        <v>298</v>
      </c>
      <c r="B147" s="253"/>
      <c r="C147" s="253"/>
      <c r="D147" s="253"/>
      <c r="E147" s="253"/>
      <c r="F147" s="285"/>
      <c r="G147" s="285"/>
      <c r="H147" s="285"/>
      <c r="I147" s="285"/>
      <c r="J147" s="279"/>
      <c r="K147" s="287"/>
      <c r="L147" s="287"/>
      <c r="M147" s="287"/>
      <c r="N147" s="287"/>
      <c r="O147" s="287"/>
      <c r="P147" s="287"/>
      <c r="Q147" s="287"/>
      <c r="R147" s="287"/>
      <c r="S147" s="287"/>
      <c r="T147" s="287"/>
      <c r="U147" s="287"/>
      <c r="V147" s="287"/>
      <c r="W147" s="287"/>
      <c r="X147" s="287"/>
      <c r="Y147" s="287"/>
      <c r="Z147" s="287"/>
      <c r="AA147" s="287"/>
      <c r="AB147" s="287"/>
      <c r="AC147" s="287"/>
      <c r="AD147" s="287"/>
      <c r="AE147" s="287"/>
      <c r="AF147" s="287"/>
      <c r="AG147" s="287"/>
      <c r="AH147" s="287"/>
      <c r="AI147" s="221">
        <f t="shared" si="7"/>
        <v>0</v>
      </c>
      <c r="AJ147" s="221">
        <f t="shared" si="7"/>
        <v>0</v>
      </c>
      <c r="AK147" s="221">
        <f t="shared" si="7"/>
        <v>0</v>
      </c>
      <c r="AL147" s="221">
        <f t="shared" si="7"/>
        <v>0</v>
      </c>
      <c r="AM147" s="222">
        <f t="shared" si="6"/>
        <v>0</v>
      </c>
    </row>
    <row r="148" spans="1:45" s="237" customFormat="1" ht="20.100000000000001" hidden="1" customHeight="1" x14ac:dyDescent="0.2">
      <c r="A148" s="233" t="s">
        <v>299</v>
      </c>
      <c r="B148" s="234"/>
      <c r="C148" s="234"/>
      <c r="D148" s="234"/>
      <c r="E148" s="234"/>
      <c r="F148" s="282"/>
      <c r="G148" s="282"/>
      <c r="H148" s="282"/>
      <c r="I148" s="282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21">
        <f t="shared" si="7"/>
        <v>0</v>
      </c>
      <c r="AJ148" s="221">
        <f t="shared" si="7"/>
        <v>0</v>
      </c>
      <c r="AK148" s="221">
        <f t="shared" si="7"/>
        <v>0</v>
      </c>
      <c r="AL148" s="221">
        <f t="shared" si="7"/>
        <v>0</v>
      </c>
      <c r="AM148" s="222">
        <f t="shared" si="6"/>
        <v>0</v>
      </c>
    </row>
    <row r="149" spans="1:45" s="281" customFormat="1" ht="30" customHeight="1" x14ac:dyDescent="0.2">
      <c r="A149" s="229" t="s">
        <v>796</v>
      </c>
      <c r="B149" s="251"/>
      <c r="C149" s="251">
        <v>4000</v>
      </c>
      <c r="D149" s="251">
        <v>4000</v>
      </c>
      <c r="E149" s="251">
        <v>96635.91</v>
      </c>
      <c r="F149" s="280">
        <v>35000</v>
      </c>
      <c r="G149" s="280"/>
      <c r="H149" s="280"/>
      <c r="I149" s="280"/>
      <c r="J149" s="280">
        <v>0</v>
      </c>
      <c r="K149" s="280"/>
      <c r="L149" s="280"/>
      <c r="M149" s="280"/>
      <c r="N149" s="280">
        <v>0</v>
      </c>
      <c r="O149" s="280"/>
      <c r="P149" s="280"/>
      <c r="Q149" s="280"/>
      <c r="R149" s="280">
        <v>0</v>
      </c>
      <c r="S149" s="280"/>
      <c r="T149" s="280"/>
      <c r="U149" s="280"/>
      <c r="V149" s="280">
        <v>0</v>
      </c>
      <c r="W149" s="280"/>
      <c r="X149" s="280"/>
      <c r="Y149" s="280"/>
      <c r="Z149" s="280">
        <v>0</v>
      </c>
      <c r="AA149" s="280"/>
      <c r="AB149" s="280"/>
      <c r="AC149" s="280"/>
      <c r="AD149" s="280">
        <v>0</v>
      </c>
      <c r="AE149" s="280"/>
      <c r="AF149" s="280"/>
      <c r="AG149" s="280"/>
      <c r="AH149" s="280">
        <v>0</v>
      </c>
      <c r="AI149" s="221">
        <f t="shared" si="7"/>
        <v>4000</v>
      </c>
      <c r="AJ149" s="221">
        <f t="shared" si="7"/>
        <v>4000</v>
      </c>
      <c r="AK149" s="221">
        <f t="shared" si="7"/>
        <v>96635.91</v>
      </c>
      <c r="AL149" s="221">
        <f t="shared" si="7"/>
        <v>35000</v>
      </c>
      <c r="AM149" s="222">
        <f t="shared" si="6"/>
        <v>0</v>
      </c>
      <c r="AQ149" s="296"/>
      <c r="AR149" s="296"/>
      <c r="AS149" s="297"/>
    </row>
    <row r="150" spans="1:45" s="237" customFormat="1" ht="20.100000000000001" hidden="1" customHeight="1" x14ac:dyDescent="0.2">
      <c r="A150" s="233" t="s">
        <v>300</v>
      </c>
      <c r="B150" s="234"/>
      <c r="C150" s="234"/>
      <c r="D150" s="234"/>
      <c r="E150" s="234"/>
      <c r="F150" s="278"/>
      <c r="G150" s="278"/>
      <c r="H150" s="278"/>
      <c r="I150" s="278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21">
        <f t="shared" si="7"/>
        <v>0</v>
      </c>
      <c r="AJ150" s="221">
        <f t="shared" si="7"/>
        <v>0</v>
      </c>
      <c r="AK150" s="221">
        <f t="shared" si="7"/>
        <v>0</v>
      </c>
      <c r="AL150" s="221">
        <f t="shared" si="7"/>
        <v>0</v>
      </c>
      <c r="AM150" s="222">
        <f t="shared" si="6"/>
        <v>0</v>
      </c>
    </row>
    <row r="151" spans="1:45" s="237" customFormat="1" ht="29.25" hidden="1" customHeight="1" x14ac:dyDescent="0.2">
      <c r="A151" s="233" t="s">
        <v>301</v>
      </c>
      <c r="B151" s="234"/>
      <c r="C151" s="234"/>
      <c r="D151" s="234"/>
      <c r="E151" s="234"/>
      <c r="F151" s="278"/>
      <c r="G151" s="278"/>
      <c r="H151" s="278"/>
      <c r="I151" s="278"/>
      <c r="J151" s="283"/>
      <c r="K151" s="283"/>
      <c r="L151" s="283"/>
      <c r="M151" s="283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21">
        <f t="shared" si="7"/>
        <v>0</v>
      </c>
      <c r="AJ151" s="221">
        <f t="shared" si="7"/>
        <v>0</v>
      </c>
      <c r="AK151" s="221">
        <f t="shared" si="7"/>
        <v>0</v>
      </c>
      <c r="AL151" s="221">
        <f t="shared" si="7"/>
        <v>0</v>
      </c>
      <c r="AM151" s="222">
        <f t="shared" si="6"/>
        <v>0</v>
      </c>
    </row>
    <row r="152" spans="1:45" s="237" customFormat="1" ht="20.100000000000001" hidden="1" customHeight="1" x14ac:dyDescent="0.2">
      <c r="A152" s="233" t="s">
        <v>302</v>
      </c>
      <c r="B152" s="234"/>
      <c r="C152" s="234"/>
      <c r="D152" s="234"/>
      <c r="E152" s="234"/>
      <c r="F152" s="278"/>
      <c r="G152" s="278"/>
      <c r="H152" s="278"/>
      <c r="I152" s="278"/>
      <c r="J152" s="283"/>
      <c r="K152" s="283"/>
      <c r="L152" s="283"/>
      <c r="M152" s="283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21">
        <f t="shared" si="7"/>
        <v>0</v>
      </c>
      <c r="AJ152" s="221">
        <f t="shared" si="7"/>
        <v>0</v>
      </c>
      <c r="AK152" s="221">
        <f t="shared" si="7"/>
        <v>0</v>
      </c>
      <c r="AL152" s="221">
        <f t="shared" si="7"/>
        <v>0</v>
      </c>
      <c r="AM152" s="222">
        <f t="shared" si="6"/>
        <v>0</v>
      </c>
    </row>
    <row r="153" spans="1:45" s="237" customFormat="1" ht="20.100000000000001" hidden="1" customHeight="1" x14ac:dyDescent="0.2">
      <c r="A153" s="233" t="s">
        <v>303</v>
      </c>
      <c r="B153" s="234"/>
      <c r="C153" s="234"/>
      <c r="D153" s="234"/>
      <c r="E153" s="234"/>
      <c r="F153" s="278"/>
      <c r="G153" s="278"/>
      <c r="H153" s="278"/>
      <c r="I153" s="278"/>
      <c r="J153" s="283"/>
      <c r="K153" s="283"/>
      <c r="L153" s="283"/>
      <c r="M153" s="283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21">
        <f t="shared" si="7"/>
        <v>0</v>
      </c>
      <c r="AJ153" s="221">
        <f t="shared" si="7"/>
        <v>0</v>
      </c>
      <c r="AK153" s="221">
        <f t="shared" si="7"/>
        <v>0</v>
      </c>
      <c r="AL153" s="221">
        <f t="shared" si="7"/>
        <v>0</v>
      </c>
      <c r="AM153" s="222">
        <f t="shared" si="6"/>
        <v>0</v>
      </c>
    </row>
    <row r="154" spans="1:45" s="237" customFormat="1" ht="20.100000000000001" hidden="1" customHeight="1" x14ac:dyDescent="0.2">
      <c r="A154" s="233" t="s">
        <v>304</v>
      </c>
      <c r="B154" s="234"/>
      <c r="C154" s="234"/>
      <c r="D154" s="234"/>
      <c r="E154" s="234"/>
      <c r="F154" s="282"/>
      <c r="G154" s="282"/>
      <c r="H154" s="282"/>
      <c r="I154" s="282"/>
      <c r="J154" s="283"/>
      <c r="K154" s="283"/>
      <c r="L154" s="283"/>
      <c r="M154" s="283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21">
        <f t="shared" si="7"/>
        <v>0</v>
      </c>
      <c r="AJ154" s="221">
        <f t="shared" si="7"/>
        <v>0</v>
      </c>
      <c r="AK154" s="221">
        <f t="shared" si="7"/>
        <v>0</v>
      </c>
      <c r="AL154" s="221">
        <f t="shared" si="7"/>
        <v>0</v>
      </c>
      <c r="AM154" s="222">
        <f t="shared" si="6"/>
        <v>0</v>
      </c>
    </row>
    <row r="155" spans="1:45" s="237" customFormat="1" ht="20.100000000000001" hidden="1" customHeight="1" x14ac:dyDescent="0.2">
      <c r="A155" s="233" t="s">
        <v>305</v>
      </c>
      <c r="B155" s="234"/>
      <c r="C155" s="234"/>
      <c r="D155" s="234"/>
      <c r="E155" s="234"/>
      <c r="F155" s="278"/>
      <c r="G155" s="278"/>
      <c r="H155" s="278"/>
      <c r="I155" s="278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21">
        <f t="shared" si="7"/>
        <v>0</v>
      </c>
      <c r="AJ155" s="221">
        <f t="shared" si="7"/>
        <v>0</v>
      </c>
      <c r="AK155" s="221">
        <f t="shared" si="7"/>
        <v>0</v>
      </c>
      <c r="AL155" s="221">
        <f t="shared" si="7"/>
        <v>0</v>
      </c>
      <c r="AM155" s="222">
        <f t="shared" si="6"/>
        <v>0</v>
      </c>
    </row>
    <row r="156" spans="1:45" s="237" customFormat="1" ht="27" customHeight="1" x14ac:dyDescent="0.2">
      <c r="A156" s="233" t="s">
        <v>306</v>
      </c>
      <c r="B156" s="234"/>
      <c r="C156" s="234"/>
      <c r="D156" s="234"/>
      <c r="E156" s="234">
        <v>96635.91</v>
      </c>
      <c r="F156" s="278">
        <v>35000</v>
      </c>
      <c r="G156" s="278"/>
      <c r="H156" s="278"/>
      <c r="I156" s="278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21">
        <f t="shared" si="7"/>
        <v>0</v>
      </c>
      <c r="AJ156" s="221">
        <f t="shared" si="7"/>
        <v>0</v>
      </c>
      <c r="AK156" s="221">
        <f t="shared" si="7"/>
        <v>96635.91</v>
      </c>
      <c r="AL156" s="221">
        <f t="shared" si="7"/>
        <v>35000</v>
      </c>
      <c r="AM156" s="222">
        <f t="shared" si="6"/>
        <v>0</v>
      </c>
    </row>
    <row r="157" spans="1:45" s="263" customFormat="1" ht="20.100000000000001" hidden="1" customHeight="1" x14ac:dyDescent="0.2">
      <c r="A157" s="233" t="s">
        <v>307</v>
      </c>
      <c r="B157" s="253"/>
      <c r="C157" s="253"/>
      <c r="D157" s="253"/>
      <c r="E157" s="253"/>
      <c r="F157" s="278"/>
      <c r="G157" s="291"/>
      <c r="H157" s="291"/>
      <c r="I157" s="291"/>
      <c r="J157" s="287"/>
      <c r="K157" s="287"/>
      <c r="L157" s="287"/>
      <c r="M157" s="287"/>
      <c r="N157" s="287"/>
      <c r="O157" s="287"/>
      <c r="P157" s="287"/>
      <c r="Q157" s="287"/>
      <c r="R157" s="287"/>
      <c r="S157" s="287"/>
      <c r="T157" s="287"/>
      <c r="U157" s="287"/>
      <c r="V157" s="287"/>
      <c r="W157" s="287"/>
      <c r="X157" s="287"/>
      <c r="Y157" s="287"/>
      <c r="Z157" s="287"/>
      <c r="AA157" s="287"/>
      <c r="AB157" s="287"/>
      <c r="AC157" s="287"/>
      <c r="AD157" s="287"/>
      <c r="AE157" s="287"/>
      <c r="AF157" s="287"/>
      <c r="AG157" s="287"/>
      <c r="AH157" s="287"/>
      <c r="AI157" s="221">
        <f t="shared" si="7"/>
        <v>0</v>
      </c>
      <c r="AJ157" s="221">
        <f t="shared" si="7"/>
        <v>0</v>
      </c>
      <c r="AK157" s="221">
        <f t="shared" si="7"/>
        <v>0</v>
      </c>
      <c r="AL157" s="221">
        <f t="shared" si="7"/>
        <v>0</v>
      </c>
      <c r="AM157" s="222">
        <f t="shared" si="6"/>
        <v>0</v>
      </c>
    </row>
    <row r="158" spans="1:45" s="237" customFormat="1" ht="20.100000000000001" hidden="1" customHeight="1" x14ac:dyDescent="0.2">
      <c r="A158" s="233" t="s">
        <v>308</v>
      </c>
      <c r="B158" s="234"/>
      <c r="C158" s="234"/>
      <c r="D158" s="234"/>
      <c r="E158" s="234"/>
      <c r="F158" s="278"/>
      <c r="G158" s="278"/>
      <c r="H158" s="278"/>
      <c r="I158" s="278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21">
        <f t="shared" si="7"/>
        <v>0</v>
      </c>
      <c r="AJ158" s="221">
        <f t="shared" si="7"/>
        <v>0</v>
      </c>
      <c r="AK158" s="221">
        <f t="shared" si="7"/>
        <v>0</v>
      </c>
      <c r="AL158" s="221">
        <f t="shared" si="7"/>
        <v>0</v>
      </c>
      <c r="AM158" s="222">
        <f t="shared" si="6"/>
        <v>0</v>
      </c>
    </row>
    <row r="159" spans="1:45" s="237" customFormat="1" ht="20.100000000000001" hidden="1" customHeight="1" x14ac:dyDescent="0.2">
      <c r="A159" s="233" t="s">
        <v>309</v>
      </c>
      <c r="B159" s="234"/>
      <c r="C159" s="234"/>
      <c r="D159" s="234"/>
      <c r="E159" s="234"/>
      <c r="F159" s="278"/>
      <c r="G159" s="278"/>
      <c r="H159" s="278"/>
      <c r="I159" s="278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21">
        <f t="shared" si="7"/>
        <v>0</v>
      </c>
      <c r="AJ159" s="221">
        <f t="shared" si="7"/>
        <v>0</v>
      </c>
      <c r="AK159" s="221">
        <f t="shared" si="7"/>
        <v>0</v>
      </c>
      <c r="AL159" s="221">
        <f t="shared" si="7"/>
        <v>0</v>
      </c>
      <c r="AM159" s="222">
        <f t="shared" si="6"/>
        <v>0</v>
      </c>
    </row>
    <row r="160" spans="1:45" s="237" customFormat="1" ht="20.100000000000001" hidden="1" customHeight="1" x14ac:dyDescent="0.2">
      <c r="A160" s="233" t="s">
        <v>310</v>
      </c>
      <c r="B160" s="234"/>
      <c r="C160" s="234"/>
      <c r="D160" s="234"/>
      <c r="E160" s="234"/>
      <c r="F160" s="278"/>
      <c r="G160" s="278"/>
      <c r="H160" s="278"/>
      <c r="I160" s="278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21">
        <f t="shared" si="7"/>
        <v>0</v>
      </c>
      <c r="AJ160" s="221">
        <f t="shared" si="7"/>
        <v>0</v>
      </c>
      <c r="AK160" s="221">
        <f t="shared" si="7"/>
        <v>0</v>
      </c>
      <c r="AL160" s="221">
        <f t="shared" si="7"/>
        <v>0</v>
      </c>
      <c r="AM160" s="222">
        <f t="shared" si="6"/>
        <v>0</v>
      </c>
    </row>
    <row r="161" spans="1:39" s="237" customFormat="1" ht="20.100000000000001" hidden="1" customHeight="1" x14ac:dyDescent="0.2">
      <c r="A161" s="233" t="s">
        <v>311</v>
      </c>
      <c r="B161" s="234"/>
      <c r="C161" s="234"/>
      <c r="D161" s="234"/>
      <c r="E161" s="234"/>
      <c r="F161" s="278"/>
      <c r="G161" s="278"/>
      <c r="H161" s="278"/>
      <c r="I161" s="278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21">
        <f t="shared" si="7"/>
        <v>0</v>
      </c>
      <c r="AJ161" s="221">
        <f t="shared" si="7"/>
        <v>0</v>
      </c>
      <c r="AK161" s="221">
        <f t="shared" si="7"/>
        <v>0</v>
      </c>
      <c r="AL161" s="221">
        <f t="shared" si="7"/>
        <v>0</v>
      </c>
      <c r="AM161" s="222">
        <f t="shared" si="6"/>
        <v>0</v>
      </c>
    </row>
    <row r="162" spans="1:39" s="237" customFormat="1" ht="28.5" hidden="1" customHeight="1" x14ac:dyDescent="0.2">
      <c r="A162" s="233" t="s">
        <v>312</v>
      </c>
      <c r="B162" s="234"/>
      <c r="C162" s="234"/>
      <c r="D162" s="234"/>
      <c r="E162" s="234"/>
      <c r="F162" s="282"/>
      <c r="G162" s="282"/>
      <c r="H162" s="282"/>
      <c r="I162" s="282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21">
        <f t="shared" si="7"/>
        <v>0</v>
      </c>
      <c r="AJ162" s="221">
        <f t="shared" si="7"/>
        <v>0</v>
      </c>
      <c r="AK162" s="221">
        <f t="shared" si="7"/>
        <v>0</v>
      </c>
      <c r="AL162" s="221">
        <f t="shared" si="7"/>
        <v>0</v>
      </c>
      <c r="AM162" s="222">
        <f t="shared" si="6"/>
        <v>0</v>
      </c>
    </row>
    <row r="163" spans="1:39" s="237" customFormat="1" ht="20.100000000000001" hidden="1" customHeight="1" x14ac:dyDescent="0.2">
      <c r="A163" s="233" t="s">
        <v>313</v>
      </c>
      <c r="B163" s="234"/>
      <c r="C163" s="234"/>
      <c r="D163" s="234"/>
      <c r="E163" s="234"/>
      <c r="F163" s="282"/>
      <c r="G163" s="282"/>
      <c r="H163" s="282"/>
      <c r="I163" s="282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21">
        <f t="shared" si="7"/>
        <v>0</v>
      </c>
      <c r="AJ163" s="221">
        <f t="shared" si="7"/>
        <v>0</v>
      </c>
      <c r="AK163" s="221">
        <f t="shared" si="7"/>
        <v>0</v>
      </c>
      <c r="AL163" s="221">
        <f t="shared" si="7"/>
        <v>0</v>
      </c>
      <c r="AM163" s="222">
        <f t="shared" si="6"/>
        <v>0</v>
      </c>
    </row>
    <row r="164" spans="1:39" s="237" customFormat="1" ht="54" hidden="1" customHeight="1" x14ac:dyDescent="0.2">
      <c r="A164" s="233" t="s">
        <v>314</v>
      </c>
      <c r="B164" s="234"/>
      <c r="C164" s="234"/>
      <c r="D164" s="234"/>
      <c r="E164" s="234"/>
      <c r="F164" s="278"/>
      <c r="G164" s="278"/>
      <c r="H164" s="278"/>
      <c r="I164" s="278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21">
        <f t="shared" si="7"/>
        <v>0</v>
      </c>
      <c r="AJ164" s="221">
        <f t="shared" si="7"/>
        <v>0</v>
      </c>
      <c r="AK164" s="221">
        <f t="shared" si="7"/>
        <v>0</v>
      </c>
      <c r="AL164" s="221">
        <f t="shared" si="7"/>
        <v>0</v>
      </c>
      <c r="AM164" s="222">
        <f t="shared" si="6"/>
        <v>0</v>
      </c>
    </row>
    <row r="165" spans="1:39" s="237" customFormat="1" ht="30.75" hidden="1" customHeight="1" x14ac:dyDescent="0.2">
      <c r="A165" s="233" t="s">
        <v>315</v>
      </c>
      <c r="B165" s="234"/>
      <c r="C165" s="234"/>
      <c r="D165" s="234"/>
      <c r="E165" s="234"/>
      <c r="F165" s="278"/>
      <c r="G165" s="278"/>
      <c r="H165" s="278"/>
      <c r="I165" s="278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21">
        <f t="shared" si="7"/>
        <v>0</v>
      </c>
      <c r="AJ165" s="221">
        <f t="shared" si="7"/>
        <v>0</v>
      </c>
      <c r="AK165" s="221">
        <f t="shared" si="7"/>
        <v>0</v>
      </c>
      <c r="AL165" s="221">
        <f t="shared" si="7"/>
        <v>0</v>
      </c>
      <c r="AM165" s="222">
        <f t="shared" si="6"/>
        <v>0</v>
      </c>
    </row>
    <row r="166" spans="1:39" s="252" customFormat="1" ht="30" customHeight="1" x14ac:dyDescent="0.2">
      <c r="A166" s="241" t="s">
        <v>797</v>
      </c>
      <c r="B166" s="251"/>
      <c r="C166" s="284">
        <v>1834936</v>
      </c>
      <c r="D166" s="284">
        <v>1834936</v>
      </c>
      <c r="E166" s="284">
        <v>2196114.0020000003</v>
      </c>
      <c r="F166" s="284">
        <v>2239479</v>
      </c>
      <c r="G166" s="284"/>
      <c r="H166" s="284"/>
      <c r="I166" s="284"/>
      <c r="J166" s="284">
        <v>0</v>
      </c>
      <c r="K166" s="284"/>
      <c r="L166" s="284"/>
      <c r="M166" s="284"/>
      <c r="N166" s="284">
        <v>0</v>
      </c>
      <c r="O166" s="284"/>
      <c r="P166" s="284"/>
      <c r="Q166" s="284"/>
      <c r="R166" s="284">
        <v>0</v>
      </c>
      <c r="S166" s="284"/>
      <c r="T166" s="284"/>
      <c r="U166" s="284"/>
      <c r="V166" s="284">
        <v>0</v>
      </c>
      <c r="W166" s="284"/>
      <c r="X166" s="284"/>
      <c r="Y166" s="284"/>
      <c r="Z166" s="284">
        <v>0</v>
      </c>
      <c r="AA166" s="284"/>
      <c r="AB166" s="284"/>
      <c r="AC166" s="284"/>
      <c r="AD166" s="284">
        <v>0</v>
      </c>
      <c r="AE166" s="284"/>
      <c r="AF166" s="284"/>
      <c r="AG166" s="284"/>
      <c r="AH166" s="284">
        <v>0</v>
      </c>
      <c r="AI166" s="221">
        <f t="shared" si="7"/>
        <v>1834936</v>
      </c>
      <c r="AJ166" s="221">
        <f t="shared" si="7"/>
        <v>1834936</v>
      </c>
      <c r="AK166" s="221">
        <f t="shared" si="7"/>
        <v>2196114.0020000003</v>
      </c>
      <c r="AL166" s="221">
        <f t="shared" si="7"/>
        <v>2239479</v>
      </c>
      <c r="AM166" s="222">
        <f t="shared" si="6"/>
        <v>0</v>
      </c>
    </row>
    <row r="167" spans="1:39" s="252" customFormat="1" ht="25.5" customHeight="1" x14ac:dyDescent="0.2">
      <c r="A167" s="241" t="s">
        <v>798</v>
      </c>
      <c r="B167" s="251"/>
      <c r="C167" s="251">
        <v>15100</v>
      </c>
      <c r="D167" s="251">
        <v>20800</v>
      </c>
      <c r="E167" s="251">
        <v>47799.534</v>
      </c>
      <c r="F167" s="284">
        <v>47000</v>
      </c>
      <c r="G167" s="284">
        <v>1235</v>
      </c>
      <c r="H167" s="284">
        <v>1735</v>
      </c>
      <c r="I167" s="284">
        <v>689.49599999999998</v>
      </c>
      <c r="J167" s="284">
        <v>0</v>
      </c>
      <c r="K167" s="284"/>
      <c r="L167" s="284"/>
      <c r="M167" s="284">
        <v>109.4</v>
      </c>
      <c r="N167" s="284">
        <v>0</v>
      </c>
      <c r="O167" s="284"/>
      <c r="P167" s="284"/>
      <c r="Q167" s="284"/>
      <c r="R167" s="284">
        <v>0</v>
      </c>
      <c r="S167" s="284"/>
      <c r="T167" s="284"/>
      <c r="U167" s="284"/>
      <c r="V167" s="284">
        <v>0</v>
      </c>
      <c r="W167" s="284"/>
      <c r="X167" s="284"/>
      <c r="Y167" s="284"/>
      <c r="Z167" s="284">
        <v>0</v>
      </c>
      <c r="AA167" s="284"/>
      <c r="AB167" s="284"/>
      <c r="AC167" s="284"/>
      <c r="AD167" s="284">
        <v>0</v>
      </c>
      <c r="AE167" s="284"/>
      <c r="AF167" s="284"/>
      <c r="AG167" s="284"/>
      <c r="AH167" s="284">
        <v>0</v>
      </c>
      <c r="AI167" s="221">
        <f t="shared" si="7"/>
        <v>16335</v>
      </c>
      <c r="AJ167" s="221">
        <f t="shared" si="7"/>
        <v>22535</v>
      </c>
      <c r="AK167" s="221">
        <f t="shared" si="7"/>
        <v>48598.43</v>
      </c>
      <c r="AL167" s="221">
        <f t="shared" si="7"/>
        <v>47000</v>
      </c>
      <c r="AM167" s="222">
        <f t="shared" si="6"/>
        <v>0</v>
      </c>
    </row>
    <row r="168" spans="1:39" s="263" customFormat="1" ht="20.100000000000001" hidden="1" customHeight="1" x14ac:dyDescent="0.2">
      <c r="A168" s="233" t="s">
        <v>316</v>
      </c>
      <c r="B168" s="253"/>
      <c r="C168" s="253"/>
      <c r="D168" s="253"/>
      <c r="E168" s="253"/>
      <c r="F168" s="285"/>
      <c r="G168" s="285"/>
      <c r="H168" s="285"/>
      <c r="I168" s="285"/>
      <c r="J168" s="287"/>
      <c r="K168" s="287"/>
      <c r="L168" s="287"/>
      <c r="M168" s="287"/>
      <c r="N168" s="287"/>
      <c r="O168" s="287"/>
      <c r="P168" s="287"/>
      <c r="Q168" s="287"/>
      <c r="R168" s="287"/>
      <c r="S168" s="287"/>
      <c r="T168" s="287"/>
      <c r="U168" s="287"/>
      <c r="V168" s="287"/>
      <c r="W168" s="287"/>
      <c r="X168" s="287"/>
      <c r="Y168" s="287"/>
      <c r="Z168" s="287"/>
      <c r="AA168" s="287"/>
      <c r="AB168" s="287"/>
      <c r="AC168" s="287"/>
      <c r="AD168" s="287"/>
      <c r="AE168" s="287"/>
      <c r="AF168" s="287"/>
      <c r="AG168" s="287"/>
      <c r="AH168" s="287"/>
      <c r="AI168" s="221">
        <f t="shared" si="7"/>
        <v>0</v>
      </c>
      <c r="AJ168" s="221">
        <f t="shared" si="7"/>
        <v>0</v>
      </c>
      <c r="AK168" s="221">
        <f t="shared" si="7"/>
        <v>0</v>
      </c>
      <c r="AL168" s="221">
        <f t="shared" si="7"/>
        <v>0</v>
      </c>
      <c r="AM168" s="222">
        <f t="shared" si="6"/>
        <v>0</v>
      </c>
    </row>
    <row r="169" spans="1:39" s="237" customFormat="1" ht="20.100000000000001" hidden="1" customHeight="1" x14ac:dyDescent="0.2">
      <c r="A169" s="233" t="s">
        <v>317</v>
      </c>
      <c r="B169" s="234"/>
      <c r="C169" s="234"/>
      <c r="D169" s="234"/>
      <c r="E169" s="234"/>
      <c r="F169" s="278"/>
      <c r="G169" s="278"/>
      <c r="H169" s="278"/>
      <c r="I169" s="278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21">
        <f t="shared" si="7"/>
        <v>0</v>
      </c>
      <c r="AJ169" s="221">
        <f t="shared" si="7"/>
        <v>0</v>
      </c>
      <c r="AK169" s="221">
        <f t="shared" si="7"/>
        <v>0</v>
      </c>
      <c r="AL169" s="221">
        <f t="shared" si="7"/>
        <v>0</v>
      </c>
      <c r="AM169" s="222">
        <f t="shared" si="6"/>
        <v>0</v>
      </c>
    </row>
    <row r="170" spans="1:39" s="237" customFormat="1" ht="20.100000000000001" hidden="1" customHeight="1" x14ac:dyDescent="0.2">
      <c r="A170" s="233" t="s">
        <v>318</v>
      </c>
      <c r="B170" s="234"/>
      <c r="C170" s="234"/>
      <c r="D170" s="234"/>
      <c r="E170" s="234"/>
      <c r="F170" s="278"/>
      <c r="G170" s="278"/>
      <c r="H170" s="278"/>
      <c r="I170" s="278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21">
        <f t="shared" si="7"/>
        <v>0</v>
      </c>
      <c r="AJ170" s="221">
        <f t="shared" si="7"/>
        <v>0</v>
      </c>
      <c r="AK170" s="221">
        <f t="shared" si="7"/>
        <v>0</v>
      </c>
      <c r="AL170" s="221">
        <f t="shared" si="7"/>
        <v>0</v>
      </c>
      <c r="AM170" s="222">
        <f t="shared" si="6"/>
        <v>0</v>
      </c>
    </row>
    <row r="171" spans="1:39" s="237" customFormat="1" ht="20.100000000000001" hidden="1" customHeight="1" x14ac:dyDescent="0.2">
      <c r="A171" s="233" t="s">
        <v>319</v>
      </c>
      <c r="B171" s="234"/>
      <c r="C171" s="234"/>
      <c r="D171" s="234"/>
      <c r="E171" s="234"/>
      <c r="F171" s="278"/>
      <c r="G171" s="278"/>
      <c r="H171" s="278"/>
      <c r="I171" s="278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21">
        <f t="shared" si="7"/>
        <v>0</v>
      </c>
      <c r="AJ171" s="221">
        <f t="shared" si="7"/>
        <v>0</v>
      </c>
      <c r="AK171" s="221">
        <f t="shared" si="7"/>
        <v>0</v>
      </c>
      <c r="AL171" s="221">
        <f t="shared" si="7"/>
        <v>0</v>
      </c>
      <c r="AM171" s="222">
        <f t="shared" si="6"/>
        <v>0</v>
      </c>
    </row>
    <row r="172" spans="1:39" s="237" customFormat="1" ht="20.100000000000001" hidden="1" customHeight="1" x14ac:dyDescent="0.2">
      <c r="A172" s="233" t="s">
        <v>320</v>
      </c>
      <c r="B172" s="234"/>
      <c r="C172" s="234"/>
      <c r="D172" s="234"/>
      <c r="E172" s="234"/>
      <c r="F172" s="282"/>
      <c r="G172" s="282"/>
      <c r="H172" s="282"/>
      <c r="I172" s="282"/>
      <c r="J172" s="283"/>
      <c r="K172" s="283"/>
      <c r="L172" s="283"/>
      <c r="M172" s="283"/>
      <c r="N172" s="283"/>
      <c r="O172" s="283"/>
      <c r="P172" s="283"/>
      <c r="Q172" s="283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21">
        <f t="shared" si="7"/>
        <v>0</v>
      </c>
      <c r="AJ172" s="221">
        <f t="shared" si="7"/>
        <v>0</v>
      </c>
      <c r="AK172" s="221">
        <f t="shared" si="7"/>
        <v>0</v>
      </c>
      <c r="AL172" s="221">
        <f t="shared" si="7"/>
        <v>0</v>
      </c>
      <c r="AM172" s="222">
        <f t="shared" si="6"/>
        <v>0</v>
      </c>
    </row>
    <row r="173" spans="1:39" s="237" customFormat="1" ht="46.5" hidden="1" customHeight="1" x14ac:dyDescent="0.2">
      <c r="A173" s="233" t="s">
        <v>321</v>
      </c>
      <c r="B173" s="234"/>
      <c r="C173" s="234"/>
      <c r="D173" s="234"/>
      <c r="E173" s="234"/>
      <c r="F173" s="282"/>
      <c r="G173" s="282"/>
      <c r="H173" s="282"/>
      <c r="I173" s="282"/>
      <c r="J173" s="283"/>
      <c r="K173" s="283"/>
      <c r="L173" s="283"/>
      <c r="M173" s="283"/>
      <c r="N173" s="283"/>
      <c r="O173" s="283"/>
      <c r="P173" s="283"/>
      <c r="Q173" s="283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21">
        <f t="shared" si="7"/>
        <v>0</v>
      </c>
      <c r="AJ173" s="221">
        <f t="shared" si="7"/>
        <v>0</v>
      </c>
      <c r="AK173" s="221">
        <f t="shared" si="7"/>
        <v>0</v>
      </c>
      <c r="AL173" s="221">
        <f t="shared" si="7"/>
        <v>0</v>
      </c>
      <c r="AM173" s="222">
        <f t="shared" si="6"/>
        <v>0</v>
      </c>
    </row>
    <row r="174" spans="1:39" s="237" customFormat="1" ht="20.100000000000001" hidden="1" customHeight="1" x14ac:dyDescent="0.2">
      <c r="A174" s="233" t="s">
        <v>322</v>
      </c>
      <c r="B174" s="234"/>
      <c r="C174" s="234"/>
      <c r="D174" s="234"/>
      <c r="E174" s="234"/>
      <c r="F174" s="278"/>
      <c r="G174" s="278"/>
      <c r="H174" s="278"/>
      <c r="I174" s="278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21">
        <f t="shared" si="7"/>
        <v>0</v>
      </c>
      <c r="AJ174" s="221">
        <f t="shared" si="7"/>
        <v>0</v>
      </c>
      <c r="AK174" s="221">
        <f t="shared" si="7"/>
        <v>0</v>
      </c>
      <c r="AL174" s="221">
        <f t="shared" si="7"/>
        <v>0</v>
      </c>
      <c r="AM174" s="222">
        <f t="shared" si="6"/>
        <v>0</v>
      </c>
    </row>
    <row r="175" spans="1:39" s="237" customFormat="1" ht="20.100000000000001" hidden="1" customHeight="1" x14ac:dyDescent="0.2">
      <c r="A175" s="233" t="s">
        <v>323</v>
      </c>
      <c r="B175" s="234"/>
      <c r="C175" s="234"/>
      <c r="D175" s="234"/>
      <c r="E175" s="234"/>
      <c r="F175" s="278"/>
      <c r="G175" s="278"/>
      <c r="H175" s="278"/>
      <c r="I175" s="278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21">
        <f t="shared" si="7"/>
        <v>0</v>
      </c>
      <c r="AJ175" s="221">
        <f t="shared" si="7"/>
        <v>0</v>
      </c>
      <c r="AK175" s="221">
        <f t="shared" si="7"/>
        <v>0</v>
      </c>
      <c r="AL175" s="221">
        <f t="shared" si="7"/>
        <v>0</v>
      </c>
      <c r="AM175" s="222">
        <f t="shared" si="6"/>
        <v>0</v>
      </c>
    </row>
    <row r="176" spans="1:39" s="237" customFormat="1" ht="20.100000000000001" hidden="1" customHeight="1" x14ac:dyDescent="0.2">
      <c r="A176" s="233" t="s">
        <v>324</v>
      </c>
      <c r="B176" s="234"/>
      <c r="C176" s="234"/>
      <c r="D176" s="234"/>
      <c r="E176" s="234"/>
      <c r="F176" s="278"/>
      <c r="G176" s="278"/>
      <c r="H176" s="278"/>
      <c r="I176" s="278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21">
        <f t="shared" si="7"/>
        <v>0</v>
      </c>
      <c r="AJ176" s="221">
        <f t="shared" si="7"/>
        <v>0</v>
      </c>
      <c r="AK176" s="221">
        <f t="shared" si="7"/>
        <v>0</v>
      </c>
      <c r="AL176" s="221">
        <f t="shared" si="7"/>
        <v>0</v>
      </c>
      <c r="AM176" s="222">
        <f t="shared" si="6"/>
        <v>0</v>
      </c>
    </row>
    <row r="177" spans="1:39" s="237" customFormat="1" ht="20.100000000000001" hidden="1" customHeight="1" x14ac:dyDescent="0.2">
      <c r="A177" s="233" t="s">
        <v>325</v>
      </c>
      <c r="B177" s="234"/>
      <c r="C177" s="234"/>
      <c r="D177" s="234"/>
      <c r="E177" s="234"/>
      <c r="F177" s="278"/>
      <c r="G177" s="278"/>
      <c r="H177" s="278"/>
      <c r="I177" s="278"/>
      <c r="J177" s="283"/>
      <c r="K177" s="283"/>
      <c r="L177" s="283"/>
      <c r="M177" s="283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21">
        <f t="shared" si="7"/>
        <v>0</v>
      </c>
      <c r="AJ177" s="221">
        <f t="shared" si="7"/>
        <v>0</v>
      </c>
      <c r="AK177" s="221">
        <f t="shared" si="7"/>
        <v>0</v>
      </c>
      <c r="AL177" s="221">
        <f t="shared" si="7"/>
        <v>0</v>
      </c>
      <c r="AM177" s="222">
        <f t="shared" si="6"/>
        <v>0</v>
      </c>
    </row>
    <row r="178" spans="1:39" s="237" customFormat="1" ht="54.75" customHeight="1" x14ac:dyDescent="0.2">
      <c r="A178" s="233" t="s">
        <v>326</v>
      </c>
      <c r="B178" s="234"/>
      <c r="C178" s="234"/>
      <c r="D178" s="234">
        <v>5700</v>
      </c>
      <c r="E178" s="234">
        <v>27843.474999999999</v>
      </c>
      <c r="F178" s="278">
        <v>40000</v>
      </c>
      <c r="G178" s="278"/>
      <c r="H178" s="278"/>
      <c r="I178" s="278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21">
        <f t="shared" si="7"/>
        <v>0</v>
      </c>
      <c r="AJ178" s="221">
        <f t="shared" si="7"/>
        <v>5700</v>
      </c>
      <c r="AK178" s="221">
        <f t="shared" si="7"/>
        <v>27843.474999999999</v>
      </c>
      <c r="AL178" s="221">
        <f t="shared" si="7"/>
        <v>40000</v>
      </c>
      <c r="AM178" s="222">
        <f t="shared" si="6"/>
        <v>0</v>
      </c>
    </row>
    <row r="179" spans="1:39" s="237" customFormat="1" ht="20.100000000000001" customHeight="1" x14ac:dyDescent="0.2">
      <c r="A179" s="233" t="s">
        <v>327</v>
      </c>
      <c r="B179" s="234"/>
      <c r="C179" s="234">
        <v>15100</v>
      </c>
      <c r="D179" s="234">
        <v>15100</v>
      </c>
      <c r="E179" s="234">
        <v>10445.661</v>
      </c>
      <c r="F179" s="278">
        <v>7000</v>
      </c>
      <c r="G179" s="278"/>
      <c r="H179" s="278"/>
      <c r="I179" s="278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21">
        <f t="shared" si="7"/>
        <v>15100</v>
      </c>
      <c r="AJ179" s="221">
        <f t="shared" si="7"/>
        <v>15100</v>
      </c>
      <c r="AK179" s="221">
        <f t="shared" si="7"/>
        <v>10445.661</v>
      </c>
      <c r="AL179" s="221">
        <f t="shared" si="7"/>
        <v>7000</v>
      </c>
      <c r="AM179" s="222">
        <f t="shared" si="6"/>
        <v>0</v>
      </c>
    </row>
    <row r="180" spans="1:39" s="237" customFormat="1" ht="20.100000000000001" hidden="1" customHeight="1" x14ac:dyDescent="0.2">
      <c r="A180" s="233" t="s">
        <v>328</v>
      </c>
      <c r="B180" s="234"/>
      <c r="C180" s="234"/>
      <c r="D180" s="234"/>
      <c r="E180" s="234"/>
      <c r="F180" s="278"/>
      <c r="G180" s="278"/>
      <c r="H180" s="278"/>
      <c r="I180" s="278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21">
        <f t="shared" si="7"/>
        <v>0</v>
      </c>
      <c r="AJ180" s="221">
        <f t="shared" si="7"/>
        <v>0</v>
      </c>
      <c r="AK180" s="221">
        <f t="shared" si="7"/>
        <v>0</v>
      </c>
      <c r="AL180" s="221">
        <f t="shared" si="7"/>
        <v>0</v>
      </c>
      <c r="AM180" s="222">
        <f t="shared" si="6"/>
        <v>0</v>
      </c>
    </row>
    <row r="181" spans="1:39" s="237" customFormat="1" ht="20.100000000000001" hidden="1" customHeight="1" x14ac:dyDescent="0.2">
      <c r="A181" s="233" t="s">
        <v>329</v>
      </c>
      <c r="B181" s="234"/>
      <c r="C181" s="234"/>
      <c r="D181" s="234"/>
      <c r="E181" s="234"/>
      <c r="F181" s="278"/>
      <c r="G181" s="278"/>
      <c r="H181" s="278"/>
      <c r="I181" s="278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21">
        <f t="shared" si="7"/>
        <v>0</v>
      </c>
      <c r="AJ181" s="221">
        <f t="shared" si="7"/>
        <v>0</v>
      </c>
      <c r="AK181" s="221">
        <f t="shared" si="7"/>
        <v>0</v>
      </c>
      <c r="AL181" s="221">
        <f t="shared" si="7"/>
        <v>0</v>
      </c>
      <c r="AM181" s="222">
        <f t="shared" si="6"/>
        <v>0</v>
      </c>
    </row>
    <row r="182" spans="1:39" s="237" customFormat="1" ht="20.100000000000001" hidden="1" customHeight="1" x14ac:dyDescent="0.2">
      <c r="A182" s="233" t="s">
        <v>330</v>
      </c>
      <c r="B182" s="234"/>
      <c r="C182" s="234"/>
      <c r="D182" s="234"/>
      <c r="E182" s="234"/>
      <c r="F182" s="278"/>
      <c r="G182" s="278"/>
      <c r="H182" s="278"/>
      <c r="I182" s="278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21">
        <f t="shared" si="7"/>
        <v>0</v>
      </c>
      <c r="AJ182" s="221">
        <f t="shared" si="7"/>
        <v>0</v>
      </c>
      <c r="AK182" s="221">
        <f t="shared" si="7"/>
        <v>0</v>
      </c>
      <c r="AL182" s="221">
        <f t="shared" si="7"/>
        <v>0</v>
      </c>
      <c r="AM182" s="222">
        <f t="shared" si="6"/>
        <v>0</v>
      </c>
    </row>
    <row r="183" spans="1:39" s="274" customFormat="1" ht="26.25" hidden="1" customHeight="1" x14ac:dyDescent="0.2">
      <c r="A183" s="233" t="s">
        <v>331</v>
      </c>
      <c r="B183" s="271"/>
      <c r="C183" s="271"/>
      <c r="D183" s="271"/>
      <c r="E183" s="271"/>
      <c r="F183" s="278"/>
      <c r="G183" s="298"/>
      <c r="H183" s="298"/>
      <c r="I183" s="298"/>
      <c r="J183" s="299"/>
      <c r="K183" s="299"/>
      <c r="L183" s="299"/>
      <c r="M183" s="299"/>
      <c r="N183" s="299"/>
      <c r="O183" s="299"/>
      <c r="P183" s="299"/>
      <c r="Q183" s="299"/>
      <c r="R183" s="299"/>
      <c r="S183" s="299"/>
      <c r="T183" s="299"/>
      <c r="U183" s="299"/>
      <c r="V183" s="299"/>
      <c r="W183" s="299"/>
      <c r="X183" s="299"/>
      <c r="Y183" s="299"/>
      <c r="Z183" s="299"/>
      <c r="AA183" s="299"/>
      <c r="AB183" s="299"/>
      <c r="AC183" s="299"/>
      <c r="AD183" s="299"/>
      <c r="AE183" s="299"/>
      <c r="AF183" s="299"/>
      <c r="AG183" s="299"/>
      <c r="AH183" s="299"/>
      <c r="AI183" s="221">
        <f t="shared" si="7"/>
        <v>0</v>
      </c>
      <c r="AJ183" s="221">
        <f t="shared" si="7"/>
        <v>0</v>
      </c>
      <c r="AK183" s="221">
        <f t="shared" si="7"/>
        <v>0</v>
      </c>
      <c r="AL183" s="221">
        <f t="shared" si="7"/>
        <v>0</v>
      </c>
      <c r="AM183" s="222">
        <f t="shared" si="6"/>
        <v>0</v>
      </c>
    </row>
    <row r="184" spans="1:39" s="274" customFormat="1" ht="20.100000000000001" hidden="1" customHeight="1" x14ac:dyDescent="0.2">
      <c r="A184" s="233" t="s">
        <v>332</v>
      </c>
      <c r="B184" s="271"/>
      <c r="C184" s="271"/>
      <c r="D184" s="271"/>
      <c r="E184" s="271"/>
      <c r="F184" s="300"/>
      <c r="G184" s="300"/>
      <c r="H184" s="300"/>
      <c r="I184" s="300"/>
      <c r="J184" s="299"/>
      <c r="K184" s="299"/>
      <c r="L184" s="299"/>
      <c r="M184" s="299"/>
      <c r="N184" s="299"/>
      <c r="O184" s="299"/>
      <c r="P184" s="299"/>
      <c r="Q184" s="299"/>
      <c r="R184" s="299"/>
      <c r="S184" s="299"/>
      <c r="T184" s="299"/>
      <c r="U184" s="299"/>
      <c r="V184" s="299"/>
      <c r="W184" s="299"/>
      <c r="X184" s="299"/>
      <c r="Y184" s="299"/>
      <c r="Z184" s="299"/>
      <c r="AA184" s="299"/>
      <c r="AB184" s="299"/>
      <c r="AC184" s="299"/>
      <c r="AD184" s="299"/>
      <c r="AE184" s="299"/>
      <c r="AF184" s="299"/>
      <c r="AG184" s="299"/>
      <c r="AH184" s="299"/>
      <c r="AI184" s="221">
        <f t="shared" si="7"/>
        <v>0</v>
      </c>
      <c r="AJ184" s="221">
        <f t="shared" si="7"/>
        <v>0</v>
      </c>
      <c r="AK184" s="221">
        <f t="shared" si="7"/>
        <v>0</v>
      </c>
      <c r="AL184" s="221">
        <f t="shared" si="7"/>
        <v>0</v>
      </c>
      <c r="AM184" s="222">
        <f t="shared" si="6"/>
        <v>0</v>
      </c>
    </row>
    <row r="185" spans="1:39" s="274" customFormat="1" ht="20.100000000000001" hidden="1" customHeight="1" x14ac:dyDescent="0.2">
      <c r="A185" s="233" t="s">
        <v>333</v>
      </c>
      <c r="B185" s="271"/>
      <c r="C185" s="271"/>
      <c r="D185" s="271"/>
      <c r="E185" s="271"/>
      <c r="F185" s="300"/>
      <c r="G185" s="300"/>
      <c r="H185" s="300"/>
      <c r="I185" s="300"/>
      <c r="J185" s="299"/>
      <c r="K185" s="299"/>
      <c r="L185" s="299"/>
      <c r="M185" s="299"/>
      <c r="N185" s="299"/>
      <c r="O185" s="299"/>
      <c r="P185" s="299"/>
      <c r="Q185" s="299"/>
      <c r="R185" s="299"/>
      <c r="S185" s="299"/>
      <c r="T185" s="299"/>
      <c r="U185" s="299"/>
      <c r="V185" s="299"/>
      <c r="W185" s="299"/>
      <c r="X185" s="299"/>
      <c r="Y185" s="299"/>
      <c r="Z185" s="299"/>
      <c r="AA185" s="299"/>
      <c r="AB185" s="299"/>
      <c r="AC185" s="299"/>
      <c r="AD185" s="299"/>
      <c r="AE185" s="299"/>
      <c r="AF185" s="299"/>
      <c r="AG185" s="299"/>
      <c r="AH185" s="299"/>
      <c r="AI185" s="221">
        <f t="shared" si="7"/>
        <v>0</v>
      </c>
      <c r="AJ185" s="221">
        <f t="shared" si="7"/>
        <v>0</v>
      </c>
      <c r="AK185" s="221">
        <f t="shared" si="7"/>
        <v>0</v>
      </c>
      <c r="AL185" s="221">
        <f t="shared" si="7"/>
        <v>0</v>
      </c>
      <c r="AM185" s="222">
        <f t="shared" si="6"/>
        <v>0</v>
      </c>
    </row>
    <row r="186" spans="1:39" s="303" customFormat="1" ht="30" customHeight="1" thickBot="1" x14ac:dyDescent="0.25">
      <c r="A186" s="264" t="s">
        <v>799</v>
      </c>
      <c r="B186" s="301" t="s">
        <v>99</v>
      </c>
      <c r="C186" s="302">
        <v>2534036</v>
      </c>
      <c r="D186" s="302">
        <v>2542736</v>
      </c>
      <c r="E186" s="302">
        <v>2964716.9020000002</v>
      </c>
      <c r="F186" s="302">
        <v>2991479</v>
      </c>
      <c r="G186" s="302">
        <v>1235</v>
      </c>
      <c r="H186" s="302">
        <v>1735</v>
      </c>
      <c r="I186" s="302">
        <v>689.49599999999998</v>
      </c>
      <c r="J186" s="302">
        <v>0</v>
      </c>
      <c r="K186" s="302">
        <v>0</v>
      </c>
      <c r="L186" s="302">
        <v>0</v>
      </c>
      <c r="M186" s="302">
        <v>109.4</v>
      </c>
      <c r="N186" s="302">
        <v>0</v>
      </c>
      <c r="O186" s="302"/>
      <c r="P186" s="302"/>
      <c r="Q186" s="302"/>
      <c r="R186" s="302">
        <v>0</v>
      </c>
      <c r="S186" s="302"/>
      <c r="T186" s="302"/>
      <c r="U186" s="302"/>
      <c r="V186" s="302">
        <v>0</v>
      </c>
      <c r="W186" s="302"/>
      <c r="X186" s="302"/>
      <c r="Y186" s="302"/>
      <c r="Z186" s="302">
        <v>0</v>
      </c>
      <c r="AA186" s="302"/>
      <c r="AB186" s="302"/>
      <c r="AC186" s="302"/>
      <c r="AD186" s="302">
        <v>0</v>
      </c>
      <c r="AE186" s="302"/>
      <c r="AF186" s="302"/>
      <c r="AG186" s="302"/>
      <c r="AH186" s="302">
        <v>0</v>
      </c>
      <c r="AI186" s="221">
        <f t="shared" si="7"/>
        <v>2535271</v>
      </c>
      <c r="AJ186" s="221">
        <f t="shared" si="7"/>
        <v>2544471</v>
      </c>
      <c r="AK186" s="221">
        <f t="shared" si="7"/>
        <v>2965515.798</v>
      </c>
      <c r="AL186" s="221">
        <f t="shared" si="7"/>
        <v>2991479</v>
      </c>
      <c r="AM186" s="222">
        <f t="shared" si="6"/>
        <v>0</v>
      </c>
    </row>
    <row r="187" spans="1:39" s="306" customFormat="1" ht="20.100000000000001" customHeight="1" x14ac:dyDescent="0.2">
      <c r="A187" s="217" t="s">
        <v>334</v>
      </c>
      <c r="B187" s="246"/>
      <c r="C187" s="246">
        <v>200</v>
      </c>
      <c r="D187" s="246">
        <v>57</v>
      </c>
      <c r="E187" s="246">
        <v>56.723999999999997</v>
      </c>
      <c r="F187" s="304">
        <v>57</v>
      </c>
      <c r="G187" s="304"/>
      <c r="H187" s="304"/>
      <c r="I187" s="304"/>
      <c r="J187" s="305"/>
      <c r="K187" s="305"/>
      <c r="L187" s="305"/>
      <c r="M187" s="305"/>
      <c r="N187" s="220"/>
      <c r="O187" s="220"/>
      <c r="P187" s="220"/>
      <c r="Q187" s="220"/>
      <c r="R187" s="305"/>
      <c r="S187" s="305"/>
      <c r="T187" s="305"/>
      <c r="U187" s="305"/>
      <c r="V187" s="305"/>
      <c r="W187" s="305"/>
      <c r="X187" s="305"/>
      <c r="Y187" s="305"/>
      <c r="Z187" s="305"/>
      <c r="AA187" s="305"/>
      <c r="AB187" s="305"/>
      <c r="AC187" s="305"/>
      <c r="AD187" s="305"/>
      <c r="AE187" s="305"/>
      <c r="AF187" s="305"/>
      <c r="AG187" s="305"/>
      <c r="AH187" s="220"/>
      <c r="AI187" s="221">
        <f t="shared" si="7"/>
        <v>200</v>
      </c>
      <c r="AJ187" s="221">
        <f t="shared" si="7"/>
        <v>57</v>
      </c>
      <c r="AK187" s="221">
        <f t="shared" si="7"/>
        <v>56.723999999999997</v>
      </c>
      <c r="AL187" s="221">
        <f t="shared" si="7"/>
        <v>57</v>
      </c>
      <c r="AM187" s="222">
        <f t="shared" si="6"/>
        <v>0</v>
      </c>
    </row>
    <row r="188" spans="1:39" s="281" customFormat="1" ht="20.100000000000001" customHeight="1" x14ac:dyDescent="0.2">
      <c r="A188" s="229" t="s">
        <v>800</v>
      </c>
      <c r="B188" s="251"/>
      <c r="C188" s="251">
        <v>608000</v>
      </c>
      <c r="D188" s="251">
        <v>400000</v>
      </c>
      <c r="E188" s="251">
        <v>911663.38500000001</v>
      </c>
      <c r="F188" s="284">
        <v>1245000</v>
      </c>
      <c r="G188" s="280">
        <v>1500</v>
      </c>
      <c r="H188" s="280">
        <v>3000</v>
      </c>
      <c r="I188" s="280">
        <v>10437.674000000001</v>
      </c>
      <c r="J188" s="280">
        <v>8000</v>
      </c>
      <c r="K188" s="280">
        <v>19400</v>
      </c>
      <c r="L188" s="280">
        <v>17753</v>
      </c>
      <c r="M188" s="280">
        <v>16236.074000000001</v>
      </c>
      <c r="N188" s="280">
        <v>19069</v>
      </c>
      <c r="O188" s="280">
        <v>390000</v>
      </c>
      <c r="P188" s="280">
        <v>390000</v>
      </c>
      <c r="Q188" s="280">
        <v>799866.99199999997</v>
      </c>
      <c r="R188" s="280">
        <v>770071</v>
      </c>
      <c r="S188" s="280"/>
      <c r="T188" s="280"/>
      <c r="U188" s="280"/>
      <c r="V188" s="280">
        <v>0</v>
      </c>
      <c r="W188" s="280">
        <v>200</v>
      </c>
      <c r="X188" s="280">
        <v>200</v>
      </c>
      <c r="Y188" s="280">
        <v>305.24200000000002</v>
      </c>
      <c r="Z188" s="280">
        <v>0</v>
      </c>
      <c r="AA188" s="280">
        <v>220</v>
      </c>
      <c r="AB188" s="280">
        <v>220</v>
      </c>
      <c r="AC188" s="280">
        <v>73.599999999999994</v>
      </c>
      <c r="AD188" s="280">
        <v>224</v>
      </c>
      <c r="AE188" s="280">
        <v>12000</v>
      </c>
      <c r="AF188" s="280">
        <v>12000</v>
      </c>
      <c r="AG188" s="280">
        <v>14043.9</v>
      </c>
      <c r="AH188" s="280">
        <v>12000</v>
      </c>
      <c r="AI188" s="221">
        <f t="shared" si="7"/>
        <v>1031320</v>
      </c>
      <c r="AJ188" s="221">
        <f t="shared" si="7"/>
        <v>823173</v>
      </c>
      <c r="AK188" s="221">
        <f t="shared" si="7"/>
        <v>1752626.8670000001</v>
      </c>
      <c r="AL188" s="221">
        <f t="shared" si="7"/>
        <v>2054364</v>
      </c>
      <c r="AM188" s="222">
        <f t="shared" si="6"/>
        <v>809364</v>
      </c>
    </row>
    <row r="189" spans="1:39" s="308" customFormat="1" ht="27.75" customHeight="1" x14ac:dyDescent="0.25">
      <c r="A189" s="233" t="s">
        <v>335</v>
      </c>
      <c r="B189" s="307"/>
      <c r="C189" s="307"/>
      <c r="D189" s="307"/>
      <c r="E189" s="307">
        <v>55847.877</v>
      </c>
      <c r="F189" s="354">
        <v>300000</v>
      </c>
      <c r="G189" s="240"/>
      <c r="H189" s="240"/>
      <c r="I189" s="240"/>
      <c r="J189" s="240"/>
      <c r="K189" s="240">
        <v>19400</v>
      </c>
      <c r="L189" s="240">
        <v>17753</v>
      </c>
      <c r="M189" s="240"/>
      <c r="N189" s="240"/>
      <c r="O189" s="240"/>
      <c r="P189" s="240"/>
      <c r="Q189" s="240">
        <v>785001.348</v>
      </c>
      <c r="R189" s="282">
        <v>750000</v>
      </c>
      <c r="S189" s="282"/>
      <c r="T189" s="282"/>
      <c r="U189" s="282"/>
      <c r="V189" s="282"/>
      <c r="W189" s="282"/>
      <c r="X189" s="282"/>
      <c r="Y189" s="282"/>
      <c r="Z189" s="282"/>
      <c r="AA189" s="282"/>
      <c r="AB189" s="282"/>
      <c r="AC189" s="282">
        <v>16</v>
      </c>
      <c r="AD189" s="282"/>
      <c r="AE189" s="282"/>
      <c r="AF189" s="282"/>
      <c r="AG189" s="282">
        <v>110</v>
      </c>
      <c r="AH189" s="236"/>
      <c r="AI189" s="221">
        <f t="shared" si="7"/>
        <v>19400</v>
      </c>
      <c r="AJ189" s="221">
        <f t="shared" si="7"/>
        <v>17753</v>
      </c>
      <c r="AK189" s="221">
        <f t="shared" si="7"/>
        <v>840975.22499999998</v>
      </c>
      <c r="AL189" s="221">
        <f t="shared" si="7"/>
        <v>1050000</v>
      </c>
      <c r="AM189" s="222">
        <f t="shared" si="6"/>
        <v>750000</v>
      </c>
    </row>
    <row r="190" spans="1:39" s="260" customFormat="1" ht="27.75" customHeight="1" x14ac:dyDescent="0.2">
      <c r="A190" s="233" t="s">
        <v>336</v>
      </c>
      <c r="B190" s="307"/>
      <c r="C190" s="307"/>
      <c r="D190" s="307"/>
      <c r="E190" s="307"/>
      <c r="F190" s="282">
        <v>945000</v>
      </c>
      <c r="G190" s="282"/>
      <c r="H190" s="282"/>
      <c r="I190" s="282"/>
      <c r="J190" s="279"/>
      <c r="K190" s="279"/>
      <c r="L190" s="279"/>
      <c r="M190" s="279"/>
      <c r="N190" s="282"/>
      <c r="O190" s="282"/>
      <c r="P190" s="282"/>
      <c r="Q190" s="282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21">
        <f t="shared" si="7"/>
        <v>0</v>
      </c>
      <c r="AJ190" s="221">
        <f t="shared" si="7"/>
        <v>0</v>
      </c>
      <c r="AK190" s="221">
        <f t="shared" si="7"/>
        <v>0</v>
      </c>
      <c r="AL190" s="221">
        <f t="shared" si="7"/>
        <v>945000</v>
      </c>
      <c r="AM190" s="222">
        <f t="shared" si="6"/>
        <v>0</v>
      </c>
    </row>
    <row r="191" spans="1:39" s="310" customFormat="1" ht="27.75" customHeight="1" x14ac:dyDescent="0.2">
      <c r="A191" s="224" t="s">
        <v>801</v>
      </c>
      <c r="B191" s="309"/>
      <c r="C191" s="309">
        <v>0</v>
      </c>
      <c r="D191" s="309">
        <v>4000</v>
      </c>
      <c r="E191" s="309">
        <v>5388.7079999999996</v>
      </c>
      <c r="F191" s="548">
        <v>5250</v>
      </c>
      <c r="G191" s="278">
        <v>500</v>
      </c>
      <c r="H191" s="278"/>
      <c r="I191" s="278">
        <v>9.109</v>
      </c>
      <c r="J191" s="279"/>
      <c r="K191" s="279"/>
      <c r="L191" s="279"/>
      <c r="M191" s="279"/>
      <c r="N191" s="295"/>
      <c r="O191" s="295">
        <v>93000</v>
      </c>
      <c r="P191" s="295">
        <v>93000</v>
      </c>
      <c r="Q191" s="295">
        <v>93176.006999999998</v>
      </c>
      <c r="R191" s="227">
        <v>104600</v>
      </c>
      <c r="S191" s="227">
        <v>4000</v>
      </c>
      <c r="T191" s="227">
        <v>4000</v>
      </c>
      <c r="U191" s="227">
        <v>3972.2779999999998</v>
      </c>
      <c r="V191" s="227">
        <v>4837</v>
      </c>
      <c r="W191" s="227"/>
      <c r="X191" s="227"/>
      <c r="Y191" s="227"/>
      <c r="Z191" s="227"/>
      <c r="AA191" s="227"/>
      <c r="AB191" s="227"/>
      <c r="AC191" s="227">
        <v>30.867000000000001</v>
      </c>
      <c r="AD191" s="227"/>
      <c r="AE191" s="227">
        <v>80</v>
      </c>
      <c r="AF191" s="227">
        <v>80</v>
      </c>
      <c r="AG191" s="227">
        <v>18.062000000000001</v>
      </c>
      <c r="AH191" s="227"/>
      <c r="AI191" s="221">
        <f t="shared" si="7"/>
        <v>97580</v>
      </c>
      <c r="AJ191" s="221">
        <f t="shared" si="7"/>
        <v>101080</v>
      </c>
      <c r="AK191" s="221">
        <f t="shared" si="7"/>
        <v>102595.031</v>
      </c>
      <c r="AL191" s="221">
        <f t="shared" si="7"/>
        <v>114687</v>
      </c>
      <c r="AM191" s="222">
        <f t="shared" si="6"/>
        <v>109437</v>
      </c>
    </row>
    <row r="192" spans="1:39" s="260" customFormat="1" ht="27.75" customHeight="1" x14ac:dyDescent="0.2">
      <c r="A192" s="233" t="s">
        <v>337</v>
      </c>
      <c r="B192" s="307"/>
      <c r="C192" s="307"/>
      <c r="D192" s="307"/>
      <c r="E192" s="307"/>
      <c r="F192" s="278"/>
      <c r="G192" s="278"/>
      <c r="H192" s="278"/>
      <c r="I192" s="278"/>
      <c r="J192" s="282"/>
      <c r="K192" s="282"/>
      <c r="L192" s="282"/>
      <c r="M192" s="282"/>
      <c r="N192" s="282"/>
      <c r="O192" s="282"/>
      <c r="P192" s="282"/>
      <c r="Q192" s="282">
        <v>1068.7439999999999</v>
      </c>
      <c r="R192" s="279"/>
      <c r="S192" s="279"/>
      <c r="T192" s="279"/>
      <c r="U192" s="279">
        <v>2004.2059999999999</v>
      </c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21">
        <f t="shared" si="7"/>
        <v>0</v>
      </c>
      <c r="AJ192" s="221">
        <f t="shared" si="7"/>
        <v>0</v>
      </c>
      <c r="AK192" s="221">
        <f t="shared" si="7"/>
        <v>3072.95</v>
      </c>
      <c r="AL192" s="221">
        <f t="shared" si="7"/>
        <v>0</v>
      </c>
      <c r="AM192" s="222">
        <f t="shared" si="6"/>
        <v>0</v>
      </c>
    </row>
    <row r="193" spans="1:39" s="281" customFormat="1" ht="27.75" customHeight="1" x14ac:dyDescent="0.2">
      <c r="A193" s="229" t="s">
        <v>802</v>
      </c>
      <c r="B193" s="251"/>
      <c r="C193" s="251">
        <v>90580</v>
      </c>
      <c r="D193" s="251">
        <v>7000</v>
      </c>
      <c r="E193" s="251">
        <v>4341.192</v>
      </c>
      <c r="F193" s="549">
        <v>4500</v>
      </c>
      <c r="G193" s="280">
        <v>0</v>
      </c>
      <c r="H193" s="280">
        <v>0</v>
      </c>
      <c r="I193" s="280">
        <v>0</v>
      </c>
      <c r="J193" s="280">
        <v>0</v>
      </c>
      <c r="K193" s="280"/>
      <c r="L193" s="280"/>
      <c r="M193" s="280"/>
      <c r="N193" s="280">
        <v>0</v>
      </c>
      <c r="O193" s="280"/>
      <c r="P193" s="280"/>
      <c r="Q193" s="280"/>
      <c r="R193" s="280">
        <v>0</v>
      </c>
      <c r="S193" s="280"/>
      <c r="T193" s="280"/>
      <c r="U193" s="280"/>
      <c r="V193" s="280">
        <v>0</v>
      </c>
      <c r="W193" s="280"/>
      <c r="X193" s="280"/>
      <c r="Y193" s="280"/>
      <c r="Z193" s="280">
        <v>0</v>
      </c>
      <c r="AA193" s="280"/>
      <c r="AB193" s="280"/>
      <c r="AC193" s="280">
        <v>0</v>
      </c>
      <c r="AD193" s="280">
        <v>0</v>
      </c>
      <c r="AE193" s="280"/>
      <c r="AF193" s="280"/>
      <c r="AG193" s="280"/>
      <c r="AH193" s="280">
        <v>0</v>
      </c>
      <c r="AI193" s="221">
        <f t="shared" si="7"/>
        <v>90580</v>
      </c>
      <c r="AJ193" s="221">
        <f t="shared" si="7"/>
        <v>7000</v>
      </c>
      <c r="AK193" s="221">
        <f t="shared" si="7"/>
        <v>4341.192</v>
      </c>
      <c r="AL193" s="221">
        <f t="shared" si="7"/>
        <v>4500</v>
      </c>
      <c r="AM193" s="222">
        <f t="shared" si="6"/>
        <v>0</v>
      </c>
    </row>
    <row r="194" spans="1:39" s="260" customFormat="1" ht="27" hidden="1" customHeight="1" x14ac:dyDescent="0.2">
      <c r="A194" s="233" t="s">
        <v>338</v>
      </c>
      <c r="B194" s="307"/>
      <c r="C194" s="307"/>
      <c r="D194" s="307"/>
      <c r="E194" s="307"/>
      <c r="F194" s="278"/>
      <c r="G194" s="278"/>
      <c r="H194" s="278"/>
      <c r="I194" s="278"/>
      <c r="J194" s="282"/>
      <c r="K194" s="282"/>
      <c r="L194" s="282"/>
      <c r="M194" s="282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21">
        <f t="shared" si="7"/>
        <v>0</v>
      </c>
      <c r="AJ194" s="221">
        <f t="shared" si="7"/>
        <v>0</v>
      </c>
      <c r="AK194" s="221">
        <f t="shared" si="7"/>
        <v>0</v>
      </c>
      <c r="AL194" s="221">
        <f t="shared" si="7"/>
        <v>0</v>
      </c>
      <c r="AM194" s="222">
        <f t="shared" si="6"/>
        <v>0</v>
      </c>
    </row>
    <row r="195" spans="1:39" s="260" customFormat="1" ht="30" hidden="1" customHeight="1" x14ac:dyDescent="0.2">
      <c r="A195" s="233" t="s">
        <v>339</v>
      </c>
      <c r="B195" s="307"/>
      <c r="C195" s="307"/>
      <c r="D195" s="307"/>
      <c r="E195" s="307"/>
      <c r="F195" s="282">
        <v>4500</v>
      </c>
      <c r="G195" s="282"/>
      <c r="H195" s="282"/>
      <c r="I195" s="282"/>
      <c r="J195" s="282"/>
      <c r="K195" s="282"/>
      <c r="L195" s="282"/>
      <c r="M195" s="282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21">
        <f t="shared" si="7"/>
        <v>0</v>
      </c>
      <c r="AJ195" s="221">
        <f t="shared" si="7"/>
        <v>0</v>
      </c>
      <c r="AK195" s="221">
        <f t="shared" si="7"/>
        <v>0</v>
      </c>
      <c r="AL195" s="221">
        <f t="shared" si="7"/>
        <v>4500</v>
      </c>
      <c r="AM195" s="222">
        <f t="shared" si="6"/>
        <v>0</v>
      </c>
    </row>
    <row r="196" spans="1:39" s="260" customFormat="1" ht="27.75" hidden="1" customHeight="1" x14ac:dyDescent="0.2">
      <c r="A196" s="233" t="s">
        <v>340</v>
      </c>
      <c r="B196" s="307"/>
      <c r="C196" s="307"/>
      <c r="D196" s="307"/>
      <c r="E196" s="307"/>
      <c r="F196" s="240"/>
      <c r="G196" s="240"/>
      <c r="H196" s="240"/>
      <c r="I196" s="240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21">
        <f t="shared" si="7"/>
        <v>0</v>
      </c>
      <c r="AJ196" s="221">
        <f t="shared" si="7"/>
        <v>0</v>
      </c>
      <c r="AK196" s="221">
        <f t="shared" si="7"/>
        <v>0</v>
      </c>
      <c r="AL196" s="221">
        <f t="shared" si="7"/>
        <v>0</v>
      </c>
      <c r="AM196" s="222">
        <f t="shared" ref="AM196:AM259" si="8">J196+N196+R196+V196+Z196+AD196+AH196</f>
        <v>0</v>
      </c>
    </row>
    <row r="197" spans="1:39" s="260" customFormat="1" ht="25.5" hidden="1" customHeight="1" x14ac:dyDescent="0.2">
      <c r="A197" s="233" t="s">
        <v>341</v>
      </c>
      <c r="B197" s="307"/>
      <c r="C197" s="307"/>
      <c r="D197" s="307"/>
      <c r="E197" s="307"/>
      <c r="F197" s="282"/>
      <c r="G197" s="282"/>
      <c r="H197" s="282"/>
      <c r="I197" s="282"/>
      <c r="J197" s="282"/>
      <c r="K197" s="282"/>
      <c r="L197" s="282"/>
      <c r="M197" s="282"/>
      <c r="N197" s="282"/>
      <c r="O197" s="282"/>
      <c r="P197" s="282"/>
      <c r="Q197" s="282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21">
        <f t="shared" si="7"/>
        <v>0</v>
      </c>
      <c r="AJ197" s="221">
        <f t="shared" si="7"/>
        <v>0</v>
      </c>
      <c r="AK197" s="221">
        <f t="shared" si="7"/>
        <v>0</v>
      </c>
      <c r="AL197" s="221">
        <f t="shared" si="7"/>
        <v>0</v>
      </c>
      <c r="AM197" s="222">
        <f t="shared" si="8"/>
        <v>0</v>
      </c>
    </row>
    <row r="198" spans="1:39" s="260" customFormat="1" ht="29.25" hidden="1" customHeight="1" x14ac:dyDescent="0.2">
      <c r="A198" s="233" t="s">
        <v>342</v>
      </c>
      <c r="B198" s="307"/>
      <c r="C198" s="307"/>
      <c r="D198" s="307"/>
      <c r="E198" s="307"/>
      <c r="F198" s="278"/>
      <c r="G198" s="278"/>
      <c r="H198" s="278"/>
      <c r="I198" s="278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21">
        <f t="shared" si="7"/>
        <v>0</v>
      </c>
      <c r="AJ198" s="221">
        <f t="shared" si="7"/>
        <v>0</v>
      </c>
      <c r="AK198" s="221">
        <f t="shared" si="7"/>
        <v>0</v>
      </c>
      <c r="AL198" s="221">
        <f t="shared" si="7"/>
        <v>0</v>
      </c>
      <c r="AM198" s="222">
        <f t="shared" si="8"/>
        <v>0</v>
      </c>
    </row>
    <row r="199" spans="1:39" s="260" customFormat="1" ht="20.100000000000001" hidden="1" customHeight="1" x14ac:dyDescent="0.2">
      <c r="A199" s="233" t="s">
        <v>343</v>
      </c>
      <c r="B199" s="307"/>
      <c r="C199" s="307"/>
      <c r="D199" s="307"/>
      <c r="E199" s="307"/>
      <c r="F199" s="278"/>
      <c r="G199" s="278"/>
      <c r="H199" s="278"/>
      <c r="I199" s="278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21">
        <f t="shared" si="7"/>
        <v>0</v>
      </c>
      <c r="AJ199" s="221">
        <f t="shared" si="7"/>
        <v>0</v>
      </c>
      <c r="AK199" s="221">
        <f t="shared" si="7"/>
        <v>0</v>
      </c>
      <c r="AL199" s="221">
        <f t="shared" ref="AL199:AL262" si="9">F199+J199+N199+R199+V199+Z199+AD199+AH199</f>
        <v>0</v>
      </c>
      <c r="AM199" s="222">
        <f t="shared" si="8"/>
        <v>0</v>
      </c>
    </row>
    <row r="200" spans="1:39" s="310" customFormat="1" ht="20.100000000000001" customHeight="1" x14ac:dyDescent="0.2">
      <c r="A200" s="224" t="s">
        <v>344</v>
      </c>
      <c r="B200" s="309"/>
      <c r="C200" s="309"/>
      <c r="D200" s="309"/>
      <c r="E200" s="309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>
        <v>43000</v>
      </c>
      <c r="P200" s="295">
        <v>43000</v>
      </c>
      <c r="Q200" s="295">
        <v>60944.506000000001</v>
      </c>
      <c r="R200" s="295">
        <v>50000</v>
      </c>
      <c r="S200" s="295">
        <v>15000</v>
      </c>
      <c r="T200" s="295">
        <v>15000</v>
      </c>
      <c r="U200" s="295">
        <v>16438.842000000001</v>
      </c>
      <c r="V200" s="295">
        <v>23320</v>
      </c>
      <c r="W200" s="295">
        <v>19000</v>
      </c>
      <c r="X200" s="295">
        <v>21604</v>
      </c>
      <c r="Y200" s="295">
        <v>20637.647000000001</v>
      </c>
      <c r="Z200" s="295">
        <v>20220</v>
      </c>
      <c r="AA200" s="295">
        <v>34000</v>
      </c>
      <c r="AB200" s="295">
        <v>35936</v>
      </c>
      <c r="AC200" s="295">
        <v>33248.724000000002</v>
      </c>
      <c r="AD200" s="295">
        <v>44595</v>
      </c>
      <c r="AE200" s="295"/>
      <c r="AF200" s="295"/>
      <c r="AG200" s="295"/>
      <c r="AH200" s="227"/>
      <c r="AI200" s="221">
        <f t="shared" ref="AI200:AL263" si="10">C200+G200+K200+O200+S200+W200+AA200+AE200</f>
        <v>111000</v>
      </c>
      <c r="AJ200" s="221">
        <f t="shared" si="10"/>
        <v>115540</v>
      </c>
      <c r="AK200" s="221">
        <f t="shared" si="10"/>
        <v>131269.71899999998</v>
      </c>
      <c r="AL200" s="221">
        <f t="shared" si="9"/>
        <v>138135</v>
      </c>
      <c r="AM200" s="222">
        <f t="shared" si="8"/>
        <v>138135</v>
      </c>
    </row>
    <row r="201" spans="1:39" s="310" customFormat="1" ht="20.100000000000001" customHeight="1" x14ac:dyDescent="0.2">
      <c r="A201" s="224" t="s">
        <v>345</v>
      </c>
      <c r="B201" s="309"/>
      <c r="C201" s="309">
        <v>400000</v>
      </c>
      <c r="D201" s="309">
        <v>49000</v>
      </c>
      <c r="E201" s="309">
        <v>249373.476</v>
      </c>
      <c r="F201" s="315">
        <v>391500</v>
      </c>
      <c r="G201" s="278">
        <v>540</v>
      </c>
      <c r="H201" s="278">
        <v>1900</v>
      </c>
      <c r="I201" s="278">
        <v>2831.7240000000002</v>
      </c>
      <c r="J201" s="279">
        <v>2160</v>
      </c>
      <c r="K201" s="279">
        <v>5238</v>
      </c>
      <c r="L201" s="279">
        <v>1724</v>
      </c>
      <c r="M201" s="279">
        <v>1362.644</v>
      </c>
      <c r="N201" s="279">
        <v>1879</v>
      </c>
      <c r="O201" s="279">
        <v>142020</v>
      </c>
      <c r="P201" s="279">
        <v>142020</v>
      </c>
      <c r="Q201" s="279">
        <v>254630.00700000001</v>
      </c>
      <c r="R201" s="295">
        <v>249661</v>
      </c>
      <c r="S201" s="295">
        <v>5130</v>
      </c>
      <c r="T201" s="295">
        <v>5130</v>
      </c>
      <c r="U201" s="295">
        <v>5510.9480000000003</v>
      </c>
      <c r="V201" s="295">
        <v>7602</v>
      </c>
      <c r="W201" s="295">
        <v>5184</v>
      </c>
      <c r="X201" s="295">
        <v>2580</v>
      </c>
      <c r="Y201" s="295">
        <v>2262.665</v>
      </c>
      <c r="Z201" s="295">
        <v>2209</v>
      </c>
      <c r="AA201" s="295">
        <v>9240</v>
      </c>
      <c r="AB201" s="295">
        <v>7304</v>
      </c>
      <c r="AC201" s="295">
        <v>6366.9939999999997</v>
      </c>
      <c r="AD201" s="295">
        <v>9374</v>
      </c>
      <c r="AE201" s="295">
        <v>15</v>
      </c>
      <c r="AF201" s="295">
        <v>15</v>
      </c>
      <c r="AG201" s="295">
        <v>4.8769999999999998</v>
      </c>
      <c r="AH201" s="227"/>
      <c r="AI201" s="221">
        <f t="shared" si="10"/>
        <v>567367</v>
      </c>
      <c r="AJ201" s="221">
        <f t="shared" si="10"/>
        <v>209673</v>
      </c>
      <c r="AK201" s="221">
        <f t="shared" si="10"/>
        <v>522343.33499999996</v>
      </c>
      <c r="AL201" s="221">
        <f t="shared" si="9"/>
        <v>664385</v>
      </c>
      <c r="AM201" s="222">
        <f t="shared" si="8"/>
        <v>272885</v>
      </c>
    </row>
    <row r="202" spans="1:39" s="310" customFormat="1" ht="20.100000000000001" customHeight="1" x14ac:dyDescent="0.2">
      <c r="A202" s="224" t="s">
        <v>346</v>
      </c>
      <c r="B202" s="309"/>
      <c r="C202" s="309"/>
      <c r="D202" s="309"/>
      <c r="E202" s="309"/>
      <c r="F202" s="240"/>
      <c r="G202" s="240"/>
      <c r="H202" s="240"/>
      <c r="I202" s="240"/>
      <c r="J202" s="295"/>
      <c r="K202" s="295"/>
      <c r="L202" s="295"/>
      <c r="M202" s="295">
        <v>109.795</v>
      </c>
      <c r="N202" s="295"/>
      <c r="O202" s="295"/>
      <c r="P202" s="295"/>
      <c r="Q202" s="295"/>
      <c r="R202" s="295"/>
      <c r="S202" s="295">
        <v>5000</v>
      </c>
      <c r="T202" s="295">
        <v>5000</v>
      </c>
      <c r="U202" s="295">
        <v>7322</v>
      </c>
      <c r="V202" s="295"/>
      <c r="W202" s="295"/>
      <c r="X202" s="295"/>
      <c r="Y202" s="295">
        <v>594</v>
      </c>
      <c r="Z202" s="295"/>
      <c r="AA202" s="295">
        <v>1600</v>
      </c>
      <c r="AB202" s="295">
        <v>1600</v>
      </c>
      <c r="AC202" s="295">
        <v>6831</v>
      </c>
      <c r="AD202" s="295"/>
      <c r="AE202" s="295"/>
      <c r="AF202" s="295"/>
      <c r="AG202" s="295"/>
      <c r="AH202" s="227"/>
      <c r="AI202" s="221">
        <f t="shared" si="10"/>
        <v>6600</v>
      </c>
      <c r="AJ202" s="221">
        <f t="shared" si="10"/>
        <v>6600</v>
      </c>
      <c r="AK202" s="221">
        <f t="shared" si="10"/>
        <v>14856.795</v>
      </c>
      <c r="AL202" s="221">
        <f t="shared" si="9"/>
        <v>0</v>
      </c>
      <c r="AM202" s="222">
        <f t="shared" si="8"/>
        <v>0</v>
      </c>
    </row>
    <row r="203" spans="1:39" s="281" customFormat="1" ht="27" customHeight="1" x14ac:dyDescent="0.2">
      <c r="A203" s="229" t="s">
        <v>803</v>
      </c>
      <c r="B203" s="251"/>
      <c r="C203" s="251">
        <v>160000</v>
      </c>
      <c r="D203" s="251">
        <v>0</v>
      </c>
      <c r="E203" s="251"/>
      <c r="F203" s="280">
        <v>0</v>
      </c>
      <c r="G203" s="280"/>
      <c r="H203" s="280"/>
      <c r="I203" s="280"/>
      <c r="J203" s="280">
        <v>0</v>
      </c>
      <c r="K203" s="280"/>
      <c r="L203" s="280"/>
      <c r="M203" s="280"/>
      <c r="N203" s="280">
        <v>0</v>
      </c>
      <c r="O203" s="280"/>
      <c r="P203" s="280"/>
      <c r="Q203" s="280"/>
      <c r="R203" s="280">
        <v>0</v>
      </c>
      <c r="S203" s="280"/>
      <c r="T203" s="280"/>
      <c r="U203" s="280"/>
      <c r="V203" s="280">
        <v>0</v>
      </c>
      <c r="W203" s="280">
        <v>0</v>
      </c>
      <c r="X203" s="280">
        <v>0</v>
      </c>
      <c r="Y203" s="280">
        <v>0</v>
      </c>
      <c r="Z203" s="280">
        <v>0</v>
      </c>
      <c r="AA203" s="280"/>
      <c r="AB203" s="280"/>
      <c r="AC203" s="280">
        <v>0</v>
      </c>
      <c r="AD203" s="280">
        <v>0</v>
      </c>
      <c r="AE203" s="280"/>
      <c r="AF203" s="280"/>
      <c r="AG203" s="280"/>
      <c r="AH203" s="280">
        <v>0</v>
      </c>
      <c r="AI203" s="221">
        <f t="shared" si="10"/>
        <v>160000</v>
      </c>
      <c r="AJ203" s="221">
        <f t="shared" si="10"/>
        <v>0</v>
      </c>
      <c r="AK203" s="221">
        <f t="shared" si="10"/>
        <v>0</v>
      </c>
      <c r="AL203" s="221">
        <f t="shared" si="9"/>
        <v>0</v>
      </c>
      <c r="AM203" s="222">
        <f t="shared" si="8"/>
        <v>0</v>
      </c>
    </row>
    <row r="204" spans="1:39" s="260" customFormat="1" ht="20.100000000000001" hidden="1" customHeight="1" x14ac:dyDescent="0.2">
      <c r="A204" s="233" t="s">
        <v>347</v>
      </c>
      <c r="B204" s="307"/>
      <c r="C204" s="307"/>
      <c r="D204" s="307"/>
      <c r="E204" s="307"/>
      <c r="F204" s="278"/>
      <c r="G204" s="278"/>
      <c r="H204" s="278"/>
      <c r="I204" s="278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79"/>
      <c r="AE204" s="279"/>
      <c r="AF204" s="279"/>
      <c r="AG204" s="279"/>
      <c r="AH204" s="279"/>
      <c r="AI204" s="221">
        <f t="shared" si="10"/>
        <v>0</v>
      </c>
      <c r="AJ204" s="221">
        <f t="shared" si="10"/>
        <v>0</v>
      </c>
      <c r="AK204" s="221">
        <f t="shared" si="10"/>
        <v>0</v>
      </c>
      <c r="AL204" s="221">
        <f t="shared" si="9"/>
        <v>0</v>
      </c>
      <c r="AM204" s="222">
        <f t="shared" si="8"/>
        <v>0</v>
      </c>
    </row>
    <row r="205" spans="1:39" s="260" customFormat="1" ht="30.75" hidden="1" customHeight="1" x14ac:dyDescent="0.2">
      <c r="A205" s="233" t="s">
        <v>348</v>
      </c>
      <c r="B205" s="307"/>
      <c r="C205" s="307"/>
      <c r="D205" s="307"/>
      <c r="E205" s="307"/>
      <c r="F205" s="240"/>
      <c r="G205" s="240"/>
      <c r="H205" s="240"/>
      <c r="I205" s="240"/>
      <c r="J205" s="282"/>
      <c r="K205" s="282"/>
      <c r="L205" s="282"/>
      <c r="M205" s="282"/>
      <c r="N205" s="227"/>
      <c r="O205" s="227"/>
      <c r="P205" s="227"/>
      <c r="Q205" s="227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79"/>
      <c r="AF205" s="279"/>
      <c r="AG205" s="279"/>
      <c r="AH205" s="279"/>
      <c r="AI205" s="221">
        <f t="shared" si="10"/>
        <v>0</v>
      </c>
      <c r="AJ205" s="221">
        <f t="shared" si="10"/>
        <v>0</v>
      </c>
      <c r="AK205" s="221">
        <f t="shared" si="10"/>
        <v>0</v>
      </c>
      <c r="AL205" s="221">
        <f t="shared" si="9"/>
        <v>0</v>
      </c>
      <c r="AM205" s="222">
        <f t="shared" si="8"/>
        <v>0</v>
      </c>
    </row>
    <row r="206" spans="1:39" s="311" customFormat="1" ht="30" customHeight="1" x14ac:dyDescent="0.2">
      <c r="A206" s="224" t="s">
        <v>804</v>
      </c>
      <c r="B206" s="309"/>
      <c r="C206" s="309">
        <v>0</v>
      </c>
      <c r="D206" s="309">
        <v>316400</v>
      </c>
      <c r="E206" s="309">
        <v>320299.11900000001</v>
      </c>
      <c r="F206" s="240">
        <v>14000</v>
      </c>
      <c r="G206" s="240"/>
      <c r="H206" s="240">
        <v>30</v>
      </c>
      <c r="I206" s="240">
        <v>69.444999999999993</v>
      </c>
      <c r="J206" s="240">
        <v>0</v>
      </c>
      <c r="K206" s="240">
        <v>0</v>
      </c>
      <c r="L206" s="240">
        <v>60</v>
      </c>
      <c r="M206" s="240">
        <v>55.98</v>
      </c>
      <c r="N206" s="240">
        <v>60</v>
      </c>
      <c r="O206" s="240">
        <v>100</v>
      </c>
      <c r="P206" s="240">
        <v>100</v>
      </c>
      <c r="Q206" s="240">
        <v>106.42100000000001</v>
      </c>
      <c r="R206" s="240">
        <v>100</v>
      </c>
      <c r="S206" s="240">
        <v>0</v>
      </c>
      <c r="T206" s="240">
        <v>0</v>
      </c>
      <c r="U206" s="240">
        <v>17.257000000000001</v>
      </c>
      <c r="V206" s="240">
        <v>0</v>
      </c>
      <c r="W206" s="240"/>
      <c r="X206" s="240"/>
      <c r="Y206" s="240">
        <v>6</v>
      </c>
      <c r="Z206" s="240">
        <v>0</v>
      </c>
      <c r="AA206" s="240"/>
      <c r="AB206" s="240"/>
      <c r="AC206" s="240">
        <v>7.7270000000000003</v>
      </c>
      <c r="AD206" s="240">
        <v>0</v>
      </c>
      <c r="AE206" s="240"/>
      <c r="AF206" s="240"/>
      <c r="AG206" s="240">
        <v>1.9339999999999999</v>
      </c>
      <c r="AH206" s="240">
        <v>0</v>
      </c>
      <c r="AI206" s="221">
        <f t="shared" si="10"/>
        <v>100</v>
      </c>
      <c r="AJ206" s="221">
        <f t="shared" si="10"/>
        <v>316590</v>
      </c>
      <c r="AK206" s="221">
        <f t="shared" si="10"/>
        <v>320563.88299999997</v>
      </c>
      <c r="AL206" s="221">
        <f t="shared" si="9"/>
        <v>14160</v>
      </c>
      <c r="AM206" s="222">
        <f t="shared" si="8"/>
        <v>160</v>
      </c>
    </row>
    <row r="207" spans="1:39" s="260" customFormat="1" ht="20.100000000000001" hidden="1" customHeight="1" x14ac:dyDescent="0.2">
      <c r="A207" s="233" t="s">
        <v>349</v>
      </c>
      <c r="B207" s="307"/>
      <c r="C207" s="307"/>
      <c r="D207" s="307"/>
      <c r="E207" s="307"/>
      <c r="F207" s="282"/>
      <c r="G207" s="282"/>
      <c r="H207" s="282"/>
      <c r="I207" s="282"/>
      <c r="J207" s="240"/>
      <c r="K207" s="240"/>
      <c r="L207" s="240"/>
      <c r="M207" s="240"/>
      <c r="N207" s="282"/>
      <c r="O207" s="282"/>
      <c r="P207" s="282"/>
      <c r="Q207" s="282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79"/>
      <c r="AF207" s="279"/>
      <c r="AG207" s="279"/>
      <c r="AH207" s="279"/>
      <c r="AI207" s="221">
        <f t="shared" si="10"/>
        <v>0</v>
      </c>
      <c r="AJ207" s="221">
        <f t="shared" si="10"/>
        <v>0</v>
      </c>
      <c r="AK207" s="221">
        <f t="shared" si="10"/>
        <v>0</v>
      </c>
      <c r="AL207" s="221">
        <f t="shared" si="9"/>
        <v>0</v>
      </c>
      <c r="AM207" s="222">
        <f t="shared" si="8"/>
        <v>0</v>
      </c>
    </row>
    <row r="208" spans="1:39" s="260" customFormat="1" ht="20.100000000000001" hidden="1" customHeight="1" x14ac:dyDescent="0.2">
      <c r="A208" s="233" t="s">
        <v>350</v>
      </c>
      <c r="B208" s="307"/>
      <c r="C208" s="307"/>
      <c r="D208" s="307"/>
      <c r="E208" s="307"/>
      <c r="F208" s="278"/>
      <c r="G208" s="278"/>
      <c r="H208" s="278"/>
      <c r="I208" s="278"/>
      <c r="J208" s="279"/>
      <c r="K208" s="279"/>
      <c r="L208" s="279"/>
      <c r="M208" s="279"/>
      <c r="N208" s="282"/>
      <c r="O208" s="282"/>
      <c r="P208" s="282"/>
      <c r="Q208" s="282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21">
        <f t="shared" si="10"/>
        <v>0</v>
      </c>
      <c r="AJ208" s="221">
        <f t="shared" si="10"/>
        <v>0</v>
      </c>
      <c r="AK208" s="221">
        <f t="shared" si="10"/>
        <v>0</v>
      </c>
      <c r="AL208" s="221">
        <f t="shared" si="9"/>
        <v>0</v>
      </c>
      <c r="AM208" s="222">
        <f t="shared" si="8"/>
        <v>0</v>
      </c>
    </row>
    <row r="209" spans="1:39" s="313" customFormat="1" ht="27.75" customHeight="1" x14ac:dyDescent="0.2">
      <c r="A209" s="229" t="s">
        <v>805</v>
      </c>
      <c r="B209" s="251"/>
      <c r="C209" s="251">
        <v>160000</v>
      </c>
      <c r="D209" s="251">
        <v>316400</v>
      </c>
      <c r="E209" s="251">
        <v>320299.11900000001</v>
      </c>
      <c r="F209" s="280">
        <v>14000</v>
      </c>
      <c r="G209" s="280"/>
      <c r="H209" s="280">
        <v>30</v>
      </c>
      <c r="I209" s="280">
        <v>69.444999999999993</v>
      </c>
      <c r="J209" s="312">
        <v>0</v>
      </c>
      <c r="K209" s="312">
        <v>0</v>
      </c>
      <c r="L209" s="312">
        <v>60</v>
      </c>
      <c r="M209" s="312">
        <v>55.98</v>
      </c>
      <c r="N209" s="312">
        <v>60</v>
      </c>
      <c r="O209" s="312">
        <v>100</v>
      </c>
      <c r="P209" s="312">
        <v>100</v>
      </c>
      <c r="Q209" s="312">
        <v>106.42100000000001</v>
      </c>
      <c r="R209" s="231">
        <v>100</v>
      </c>
      <c r="S209" s="231">
        <v>0</v>
      </c>
      <c r="T209" s="231">
        <v>0</v>
      </c>
      <c r="U209" s="231">
        <v>17.257000000000001</v>
      </c>
      <c r="V209" s="231">
        <v>0</v>
      </c>
      <c r="W209" s="231"/>
      <c r="X209" s="231"/>
      <c r="Y209" s="231">
        <v>6</v>
      </c>
      <c r="Z209" s="231">
        <v>0</v>
      </c>
      <c r="AA209" s="231"/>
      <c r="AB209" s="231"/>
      <c r="AC209" s="231">
        <v>7.7270000000000003</v>
      </c>
      <c r="AD209" s="231">
        <v>0</v>
      </c>
      <c r="AE209" s="231"/>
      <c r="AF209" s="231"/>
      <c r="AG209" s="231">
        <v>1.9339999999999999</v>
      </c>
      <c r="AH209" s="231">
        <v>0</v>
      </c>
      <c r="AI209" s="221">
        <f t="shared" si="10"/>
        <v>160100</v>
      </c>
      <c r="AJ209" s="221">
        <f t="shared" si="10"/>
        <v>316590</v>
      </c>
      <c r="AK209" s="221">
        <f t="shared" si="10"/>
        <v>320563.88299999997</v>
      </c>
      <c r="AL209" s="221">
        <f t="shared" si="9"/>
        <v>14160</v>
      </c>
      <c r="AM209" s="222">
        <f t="shared" si="8"/>
        <v>160</v>
      </c>
    </row>
    <row r="210" spans="1:39" s="310" customFormat="1" ht="27.75" hidden="1" customHeight="1" x14ac:dyDescent="0.2">
      <c r="A210" s="224" t="s">
        <v>351</v>
      </c>
      <c r="B210" s="309"/>
      <c r="C210" s="309"/>
      <c r="D210" s="309"/>
      <c r="E210" s="309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1">
        <f t="shared" si="10"/>
        <v>0</v>
      </c>
      <c r="AJ210" s="221">
        <f t="shared" si="10"/>
        <v>0</v>
      </c>
      <c r="AK210" s="221">
        <f t="shared" si="10"/>
        <v>0</v>
      </c>
      <c r="AL210" s="221">
        <f t="shared" si="9"/>
        <v>0</v>
      </c>
      <c r="AM210" s="222">
        <f t="shared" si="8"/>
        <v>0</v>
      </c>
    </row>
    <row r="211" spans="1:39" s="281" customFormat="1" ht="29.25" hidden="1" customHeight="1" x14ac:dyDescent="0.2">
      <c r="A211" s="229" t="s">
        <v>352</v>
      </c>
      <c r="B211" s="251"/>
      <c r="C211" s="251">
        <v>2000</v>
      </c>
      <c r="D211" s="251">
        <v>100</v>
      </c>
      <c r="E211" s="251">
        <v>102.09399999999999</v>
      </c>
      <c r="F211" s="280">
        <v>0</v>
      </c>
      <c r="G211" s="280"/>
      <c r="H211" s="280"/>
      <c r="I211" s="280"/>
      <c r="J211" s="280">
        <v>0</v>
      </c>
      <c r="K211" s="280"/>
      <c r="L211" s="280"/>
      <c r="M211" s="280"/>
      <c r="N211" s="280">
        <v>0</v>
      </c>
      <c r="O211" s="280"/>
      <c r="P211" s="280"/>
      <c r="Q211" s="280"/>
      <c r="R211" s="280">
        <v>0</v>
      </c>
      <c r="S211" s="280"/>
      <c r="T211" s="280"/>
      <c r="U211" s="280"/>
      <c r="V211" s="280">
        <v>0</v>
      </c>
      <c r="W211" s="280"/>
      <c r="X211" s="280"/>
      <c r="Y211" s="280"/>
      <c r="Z211" s="280">
        <v>0</v>
      </c>
      <c r="AA211" s="280"/>
      <c r="AB211" s="280"/>
      <c r="AC211" s="280"/>
      <c r="AD211" s="280">
        <v>0</v>
      </c>
      <c r="AE211" s="280"/>
      <c r="AF211" s="280"/>
      <c r="AG211" s="280"/>
      <c r="AH211" s="280">
        <v>0</v>
      </c>
      <c r="AI211" s="221">
        <f t="shared" si="10"/>
        <v>2000</v>
      </c>
      <c r="AJ211" s="221">
        <f t="shared" si="10"/>
        <v>100</v>
      </c>
      <c r="AK211" s="221">
        <f t="shared" si="10"/>
        <v>102.09399999999999</v>
      </c>
      <c r="AL211" s="221">
        <f t="shared" si="9"/>
        <v>0</v>
      </c>
      <c r="AM211" s="222">
        <f t="shared" si="8"/>
        <v>0</v>
      </c>
    </row>
    <row r="212" spans="1:39" s="260" customFormat="1" ht="30.75" hidden="1" customHeight="1" x14ac:dyDescent="0.2">
      <c r="A212" s="233" t="s">
        <v>353</v>
      </c>
      <c r="B212" s="307"/>
      <c r="C212" s="307"/>
      <c r="D212" s="307"/>
      <c r="E212" s="307"/>
      <c r="F212" s="278"/>
      <c r="G212" s="278"/>
      <c r="H212" s="278"/>
      <c r="I212" s="278"/>
      <c r="J212" s="282"/>
      <c r="K212" s="282"/>
      <c r="L212" s="282"/>
      <c r="M212" s="282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21">
        <f t="shared" si="10"/>
        <v>0</v>
      </c>
      <c r="AJ212" s="221">
        <f t="shared" si="10"/>
        <v>0</v>
      </c>
      <c r="AK212" s="221">
        <f t="shared" si="10"/>
        <v>0</v>
      </c>
      <c r="AL212" s="221">
        <f t="shared" si="9"/>
        <v>0</v>
      </c>
      <c r="AM212" s="222">
        <f t="shared" si="8"/>
        <v>0</v>
      </c>
    </row>
    <row r="213" spans="1:39" s="260" customFormat="1" ht="27.75" hidden="1" customHeight="1" x14ac:dyDescent="0.2">
      <c r="A213" s="233" t="s">
        <v>354</v>
      </c>
      <c r="B213" s="307"/>
      <c r="C213" s="307"/>
      <c r="D213" s="307"/>
      <c r="E213" s="307"/>
      <c r="F213" s="278"/>
      <c r="G213" s="278"/>
      <c r="H213" s="278"/>
      <c r="I213" s="278"/>
      <c r="J213" s="282"/>
      <c r="K213" s="282"/>
      <c r="L213" s="282"/>
      <c r="M213" s="282"/>
      <c r="N213" s="282"/>
      <c r="O213" s="282"/>
      <c r="P213" s="282"/>
      <c r="Q213" s="282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21">
        <f t="shared" si="10"/>
        <v>0</v>
      </c>
      <c r="AJ213" s="221">
        <f t="shared" si="10"/>
        <v>0</v>
      </c>
      <c r="AK213" s="221">
        <f t="shared" si="10"/>
        <v>0</v>
      </c>
      <c r="AL213" s="221">
        <f t="shared" si="9"/>
        <v>0</v>
      </c>
      <c r="AM213" s="222">
        <f t="shared" si="8"/>
        <v>0</v>
      </c>
    </row>
    <row r="214" spans="1:39" s="260" customFormat="1" ht="20.100000000000001" hidden="1" customHeight="1" x14ac:dyDescent="0.2">
      <c r="A214" s="233" t="s">
        <v>355</v>
      </c>
      <c r="B214" s="307"/>
      <c r="C214" s="307">
        <v>0</v>
      </c>
      <c r="D214" s="307"/>
      <c r="E214" s="307"/>
      <c r="F214" s="282"/>
      <c r="G214" s="282"/>
      <c r="H214" s="282"/>
      <c r="I214" s="282"/>
      <c r="J214" s="282"/>
      <c r="K214" s="282"/>
      <c r="L214" s="282"/>
      <c r="M214" s="282"/>
      <c r="N214" s="282"/>
      <c r="O214" s="282"/>
      <c r="P214" s="282"/>
      <c r="Q214" s="282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21">
        <f t="shared" si="10"/>
        <v>0</v>
      </c>
      <c r="AJ214" s="221">
        <f t="shared" si="10"/>
        <v>0</v>
      </c>
      <c r="AK214" s="221">
        <f t="shared" si="10"/>
        <v>0</v>
      </c>
      <c r="AL214" s="221">
        <f t="shared" si="9"/>
        <v>0</v>
      </c>
      <c r="AM214" s="222">
        <f t="shared" si="8"/>
        <v>0</v>
      </c>
    </row>
    <row r="215" spans="1:39" s="260" customFormat="1" ht="29.25" hidden="1" customHeight="1" x14ac:dyDescent="0.2">
      <c r="A215" s="233" t="s">
        <v>356</v>
      </c>
      <c r="B215" s="307"/>
      <c r="C215" s="307"/>
      <c r="D215" s="307"/>
      <c r="E215" s="307"/>
      <c r="F215" s="278"/>
      <c r="G215" s="278"/>
      <c r="H215" s="278"/>
      <c r="I215" s="278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21">
        <f t="shared" si="10"/>
        <v>0</v>
      </c>
      <c r="AJ215" s="221">
        <f t="shared" si="10"/>
        <v>0</v>
      </c>
      <c r="AK215" s="221">
        <f t="shared" si="10"/>
        <v>0</v>
      </c>
      <c r="AL215" s="221">
        <f t="shared" si="9"/>
        <v>0</v>
      </c>
      <c r="AM215" s="222">
        <f t="shared" si="8"/>
        <v>0</v>
      </c>
    </row>
    <row r="216" spans="1:39" s="260" customFormat="1" ht="26.25" hidden="1" customHeight="1" x14ac:dyDescent="0.2">
      <c r="A216" s="233" t="s">
        <v>357</v>
      </c>
      <c r="B216" s="307"/>
      <c r="C216" s="307"/>
      <c r="D216" s="307"/>
      <c r="E216" s="307"/>
      <c r="F216" s="282"/>
      <c r="G216" s="282"/>
      <c r="H216" s="282"/>
      <c r="I216" s="282"/>
      <c r="J216" s="282"/>
      <c r="K216" s="282"/>
      <c r="L216" s="282"/>
      <c r="M216" s="282"/>
      <c r="N216" s="282"/>
      <c r="O216" s="282"/>
      <c r="P216" s="282"/>
      <c r="Q216" s="282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21">
        <f t="shared" si="10"/>
        <v>0</v>
      </c>
      <c r="AJ216" s="221">
        <f t="shared" si="10"/>
        <v>0</v>
      </c>
      <c r="AK216" s="221">
        <f t="shared" si="10"/>
        <v>0</v>
      </c>
      <c r="AL216" s="221">
        <f t="shared" si="9"/>
        <v>0</v>
      </c>
      <c r="AM216" s="222">
        <f t="shared" si="8"/>
        <v>0</v>
      </c>
    </row>
    <row r="217" spans="1:39" s="281" customFormat="1" ht="20.100000000000001" hidden="1" customHeight="1" x14ac:dyDescent="0.2">
      <c r="A217" s="229" t="s">
        <v>358</v>
      </c>
      <c r="B217" s="251"/>
      <c r="C217" s="251">
        <v>2000</v>
      </c>
      <c r="D217" s="251">
        <v>100</v>
      </c>
      <c r="E217" s="251">
        <v>102.09399999999999</v>
      </c>
      <c r="F217" s="294"/>
      <c r="G217" s="294"/>
      <c r="H217" s="294"/>
      <c r="I217" s="294"/>
      <c r="J217" s="312">
        <v>0</v>
      </c>
      <c r="K217" s="312"/>
      <c r="L217" s="312"/>
      <c r="M217" s="312"/>
      <c r="N217" s="312">
        <v>0</v>
      </c>
      <c r="O217" s="312"/>
      <c r="P217" s="312"/>
      <c r="Q217" s="312"/>
      <c r="R217" s="294">
        <v>0</v>
      </c>
      <c r="S217" s="294"/>
      <c r="T217" s="294"/>
      <c r="U217" s="294"/>
      <c r="V217" s="294">
        <v>0</v>
      </c>
      <c r="W217" s="294"/>
      <c r="X217" s="294"/>
      <c r="Y217" s="294"/>
      <c r="Z217" s="294">
        <v>0</v>
      </c>
      <c r="AA217" s="294"/>
      <c r="AB217" s="294"/>
      <c r="AC217" s="294"/>
      <c r="AD217" s="294">
        <v>0</v>
      </c>
      <c r="AE217" s="294"/>
      <c r="AF217" s="294"/>
      <c r="AG217" s="294"/>
      <c r="AH217" s="294">
        <v>0</v>
      </c>
      <c r="AI217" s="221">
        <f t="shared" si="10"/>
        <v>2000</v>
      </c>
      <c r="AJ217" s="221">
        <f t="shared" si="10"/>
        <v>100</v>
      </c>
      <c r="AK217" s="221">
        <f t="shared" si="10"/>
        <v>102.09399999999999</v>
      </c>
      <c r="AL217" s="221">
        <f t="shared" si="9"/>
        <v>0</v>
      </c>
      <c r="AM217" s="222">
        <f t="shared" si="8"/>
        <v>0</v>
      </c>
    </row>
    <row r="218" spans="1:39" s="310" customFormat="1" ht="20.100000000000001" hidden="1" customHeight="1" x14ac:dyDescent="0.2">
      <c r="A218" s="224" t="s">
        <v>359</v>
      </c>
      <c r="B218" s="309"/>
      <c r="C218" s="309"/>
      <c r="D218" s="309">
        <v>165</v>
      </c>
      <c r="E218" s="309">
        <v>165</v>
      </c>
      <c r="F218" s="295"/>
      <c r="G218" s="295"/>
      <c r="H218" s="295"/>
      <c r="I218" s="295"/>
      <c r="J218" s="227"/>
      <c r="K218" s="227"/>
      <c r="L218" s="227"/>
      <c r="M218" s="227"/>
      <c r="N218" s="227"/>
      <c r="O218" s="227">
        <v>0</v>
      </c>
      <c r="P218" s="227">
        <v>0</v>
      </c>
      <c r="Q218" s="227">
        <v>2893.3009999999999</v>
      </c>
      <c r="R218" s="227">
        <v>1800</v>
      </c>
      <c r="S218" s="227"/>
      <c r="T218" s="227"/>
      <c r="U218" s="227"/>
      <c r="V218" s="227">
        <v>0</v>
      </c>
      <c r="W218" s="227"/>
      <c r="X218" s="227"/>
      <c r="Y218" s="227">
        <v>55</v>
      </c>
      <c r="Z218" s="227"/>
      <c r="AA218" s="227"/>
      <c r="AB218" s="227"/>
      <c r="AC218" s="227">
        <v>1777.94</v>
      </c>
      <c r="AD218" s="227"/>
      <c r="AE218" s="227"/>
      <c r="AF218" s="227"/>
      <c r="AG218" s="227">
        <v>25</v>
      </c>
      <c r="AH218" s="227"/>
      <c r="AI218" s="221">
        <f t="shared" si="10"/>
        <v>0</v>
      </c>
      <c r="AJ218" s="221">
        <f t="shared" si="10"/>
        <v>165</v>
      </c>
      <c r="AK218" s="221">
        <f t="shared" si="10"/>
        <v>4916.241</v>
      </c>
      <c r="AL218" s="221">
        <f t="shared" si="9"/>
        <v>1800</v>
      </c>
      <c r="AM218" s="222">
        <f t="shared" si="8"/>
        <v>1800</v>
      </c>
    </row>
    <row r="219" spans="1:39" s="311" customFormat="1" ht="20.100000000000001" hidden="1" customHeight="1" x14ac:dyDescent="0.2">
      <c r="A219" s="314" t="s">
        <v>360</v>
      </c>
      <c r="B219" s="309"/>
      <c r="C219" s="309">
        <v>0</v>
      </c>
      <c r="D219" s="309">
        <v>67397</v>
      </c>
      <c r="E219" s="309">
        <v>68323.705000000002</v>
      </c>
      <c r="F219" s="315">
        <v>68200</v>
      </c>
      <c r="G219" s="316">
        <v>500</v>
      </c>
      <c r="H219" s="316">
        <v>500</v>
      </c>
      <c r="I219" s="316">
        <v>329.99</v>
      </c>
      <c r="J219" s="304"/>
      <c r="K219" s="304"/>
      <c r="L219" s="304"/>
      <c r="M219" s="304"/>
      <c r="N219" s="304">
        <v>0</v>
      </c>
      <c r="O219" s="304">
        <v>0</v>
      </c>
      <c r="P219" s="304">
        <v>0</v>
      </c>
      <c r="Q219" s="304">
        <v>10734.005999999999</v>
      </c>
      <c r="R219" s="240">
        <v>8000</v>
      </c>
      <c r="S219" s="240">
        <v>0</v>
      </c>
      <c r="T219" s="240">
        <v>0</v>
      </c>
      <c r="U219" s="240">
        <v>2374.6750000000002</v>
      </c>
      <c r="V219" s="240"/>
      <c r="W219" s="240"/>
      <c r="X219" s="240"/>
      <c r="Y219" s="240">
        <v>131.34800000000001</v>
      </c>
      <c r="Z219" s="240">
        <v>0</v>
      </c>
      <c r="AA219" s="240"/>
      <c r="AB219" s="240"/>
      <c r="AC219" s="240">
        <v>170.89599999999999</v>
      </c>
      <c r="AD219" s="240">
        <v>0</v>
      </c>
      <c r="AE219" s="240"/>
      <c r="AF219" s="240"/>
      <c r="AG219" s="240">
        <v>248.762</v>
      </c>
      <c r="AH219" s="240">
        <v>0</v>
      </c>
      <c r="AI219" s="221">
        <f t="shared" si="10"/>
        <v>500</v>
      </c>
      <c r="AJ219" s="221">
        <f t="shared" si="10"/>
        <v>67897</v>
      </c>
      <c r="AK219" s="221">
        <f t="shared" si="10"/>
        <v>82313.381999999998</v>
      </c>
      <c r="AL219" s="221">
        <f t="shared" si="9"/>
        <v>76200</v>
      </c>
      <c r="AM219" s="222">
        <f t="shared" si="8"/>
        <v>8000</v>
      </c>
    </row>
    <row r="220" spans="1:39" s="260" customFormat="1" ht="68.25" hidden="1" customHeight="1" x14ac:dyDescent="0.2">
      <c r="A220" s="233" t="s">
        <v>361</v>
      </c>
      <c r="B220" s="307"/>
      <c r="C220" s="307"/>
      <c r="D220" s="307"/>
      <c r="E220" s="307">
        <v>431</v>
      </c>
      <c r="F220" s="240"/>
      <c r="G220" s="240"/>
      <c r="H220" s="240"/>
      <c r="I220" s="240"/>
      <c r="J220" s="279"/>
      <c r="K220" s="287"/>
      <c r="L220" s="287"/>
      <c r="M220" s="287"/>
      <c r="N220" s="287"/>
      <c r="O220" s="287"/>
      <c r="P220" s="287"/>
      <c r="Q220" s="287"/>
      <c r="R220" s="279"/>
      <c r="S220" s="279"/>
      <c r="T220" s="279"/>
      <c r="U220" s="279"/>
      <c r="V220" s="279">
        <v>0</v>
      </c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21">
        <f t="shared" si="10"/>
        <v>0</v>
      </c>
      <c r="AJ220" s="221">
        <f t="shared" si="10"/>
        <v>0</v>
      </c>
      <c r="AK220" s="221">
        <f t="shared" si="10"/>
        <v>431</v>
      </c>
      <c r="AL220" s="221">
        <f t="shared" si="9"/>
        <v>0</v>
      </c>
      <c r="AM220" s="222">
        <f t="shared" si="8"/>
        <v>0</v>
      </c>
    </row>
    <row r="221" spans="1:39" s="322" customFormat="1" ht="20.100000000000001" hidden="1" customHeight="1" x14ac:dyDescent="0.2">
      <c r="A221" s="233" t="s">
        <v>362</v>
      </c>
      <c r="B221" s="317"/>
      <c r="C221" s="317"/>
      <c r="D221" s="317"/>
      <c r="E221" s="317">
        <v>64986</v>
      </c>
      <c r="F221" s="278">
        <v>65000</v>
      </c>
      <c r="G221" s="318"/>
      <c r="H221" s="318"/>
      <c r="I221" s="318"/>
      <c r="J221" s="319"/>
      <c r="K221" s="319"/>
      <c r="L221" s="319"/>
      <c r="M221" s="319"/>
      <c r="N221" s="320"/>
      <c r="O221" s="321"/>
      <c r="P221" s="321"/>
      <c r="Q221" s="321"/>
      <c r="R221" s="319"/>
      <c r="S221" s="319"/>
      <c r="T221" s="319"/>
      <c r="U221" s="319"/>
      <c r="V221" s="319"/>
      <c r="W221" s="319"/>
      <c r="X221" s="319"/>
      <c r="Y221" s="319"/>
      <c r="Z221" s="319"/>
      <c r="AA221" s="319"/>
      <c r="AB221" s="319"/>
      <c r="AC221" s="319"/>
      <c r="AD221" s="319"/>
      <c r="AE221" s="319"/>
      <c r="AF221" s="319"/>
      <c r="AG221" s="319"/>
      <c r="AH221" s="319"/>
      <c r="AI221" s="221">
        <f t="shared" si="10"/>
        <v>0</v>
      </c>
      <c r="AJ221" s="221">
        <f t="shared" si="10"/>
        <v>0</v>
      </c>
      <c r="AK221" s="221">
        <f t="shared" si="10"/>
        <v>64986</v>
      </c>
      <c r="AL221" s="221">
        <f t="shared" si="9"/>
        <v>65000</v>
      </c>
      <c r="AM221" s="222">
        <f t="shared" si="8"/>
        <v>0</v>
      </c>
    </row>
    <row r="222" spans="1:39" s="267" customFormat="1" ht="51" customHeight="1" thickBot="1" x14ac:dyDescent="0.25">
      <c r="A222" s="264" t="s">
        <v>806</v>
      </c>
      <c r="B222" s="265" t="s">
        <v>102</v>
      </c>
      <c r="C222" s="323">
        <v>1260780</v>
      </c>
      <c r="D222" s="323">
        <v>844119</v>
      </c>
      <c r="E222" s="323">
        <v>1559713.4029999999</v>
      </c>
      <c r="F222" s="323">
        <v>1728507</v>
      </c>
      <c r="G222" s="323">
        <v>3040</v>
      </c>
      <c r="H222" s="323">
        <v>5430</v>
      </c>
      <c r="I222" s="323">
        <v>13677.942000000001</v>
      </c>
      <c r="J222" s="323">
        <v>10160</v>
      </c>
      <c r="K222" s="323">
        <v>24638</v>
      </c>
      <c r="L222" s="323">
        <v>19537</v>
      </c>
      <c r="M222" s="323">
        <v>17764.493000000002</v>
      </c>
      <c r="N222" s="323">
        <v>21008</v>
      </c>
      <c r="O222" s="323">
        <v>668120</v>
      </c>
      <c r="P222" s="323">
        <v>668120</v>
      </c>
      <c r="Q222" s="323">
        <v>1222351.24</v>
      </c>
      <c r="R222" s="323">
        <v>1184232</v>
      </c>
      <c r="S222" s="323">
        <v>29130</v>
      </c>
      <c r="T222" s="323">
        <v>29130</v>
      </c>
      <c r="U222" s="323">
        <v>35636</v>
      </c>
      <c r="V222" s="323">
        <v>35759</v>
      </c>
      <c r="W222" s="323">
        <v>24384</v>
      </c>
      <c r="X222" s="323">
        <v>24384</v>
      </c>
      <c r="Y222" s="323">
        <v>23991.901999999998</v>
      </c>
      <c r="Z222" s="323">
        <v>22429</v>
      </c>
      <c r="AA222" s="323">
        <v>45060</v>
      </c>
      <c r="AB222" s="323">
        <v>45060</v>
      </c>
      <c r="AC222" s="323">
        <v>48507.748</v>
      </c>
      <c r="AD222" s="323">
        <v>54193</v>
      </c>
      <c r="AE222" s="323">
        <v>12095</v>
      </c>
      <c r="AF222" s="323">
        <v>12095</v>
      </c>
      <c r="AG222" s="323">
        <v>14342.535</v>
      </c>
      <c r="AH222" s="323">
        <v>12000</v>
      </c>
      <c r="AI222" s="221">
        <f t="shared" si="10"/>
        <v>2067247</v>
      </c>
      <c r="AJ222" s="221">
        <f t="shared" si="10"/>
        <v>1647875</v>
      </c>
      <c r="AK222" s="221">
        <f t="shared" si="10"/>
        <v>2935985.2629999998</v>
      </c>
      <c r="AL222" s="221">
        <f t="shared" si="9"/>
        <v>3068288</v>
      </c>
      <c r="AM222" s="222">
        <f t="shared" si="8"/>
        <v>1339781</v>
      </c>
    </row>
    <row r="223" spans="1:39" s="325" customFormat="1" ht="20.100000000000001" customHeight="1" x14ac:dyDescent="0.2">
      <c r="A223" s="324" t="s">
        <v>363</v>
      </c>
      <c r="B223" s="246"/>
      <c r="C223" s="246"/>
      <c r="D223" s="246"/>
      <c r="E223" s="246"/>
      <c r="F223" s="248">
        <v>0</v>
      </c>
      <c r="G223" s="248"/>
      <c r="H223" s="248"/>
      <c r="I223" s="248"/>
      <c r="J223" s="249">
        <v>0</v>
      </c>
      <c r="K223" s="249"/>
      <c r="L223" s="249"/>
      <c r="M223" s="249"/>
      <c r="N223" s="249">
        <v>0</v>
      </c>
      <c r="O223" s="249"/>
      <c r="P223" s="249"/>
      <c r="Q223" s="249"/>
      <c r="R223" s="248">
        <v>0</v>
      </c>
      <c r="S223" s="248"/>
      <c r="T223" s="248"/>
      <c r="U223" s="248"/>
      <c r="V223" s="248">
        <v>0</v>
      </c>
      <c r="W223" s="248"/>
      <c r="X223" s="248"/>
      <c r="Y223" s="248"/>
      <c r="Z223" s="248">
        <v>0</v>
      </c>
      <c r="AA223" s="248"/>
      <c r="AB223" s="248"/>
      <c r="AC223" s="248"/>
      <c r="AD223" s="248">
        <v>0</v>
      </c>
      <c r="AE223" s="248"/>
      <c r="AF223" s="248"/>
      <c r="AG223" s="248"/>
      <c r="AH223" s="248">
        <v>0</v>
      </c>
      <c r="AI223" s="221">
        <f t="shared" si="10"/>
        <v>0</v>
      </c>
      <c r="AJ223" s="221">
        <f t="shared" si="10"/>
        <v>0</v>
      </c>
      <c r="AK223" s="221">
        <f t="shared" si="10"/>
        <v>0</v>
      </c>
      <c r="AL223" s="221">
        <f t="shared" si="9"/>
        <v>0</v>
      </c>
      <c r="AM223" s="222">
        <f t="shared" si="8"/>
        <v>0</v>
      </c>
    </row>
    <row r="224" spans="1:39" s="263" customFormat="1" ht="33" customHeight="1" x14ac:dyDescent="0.2">
      <c r="A224" s="233" t="s">
        <v>364</v>
      </c>
      <c r="B224" s="253"/>
      <c r="C224" s="253"/>
      <c r="D224" s="253"/>
      <c r="E224" s="253"/>
      <c r="F224" s="278"/>
      <c r="G224" s="291"/>
      <c r="H224" s="291"/>
      <c r="I224" s="291"/>
      <c r="J224" s="287"/>
      <c r="K224" s="287"/>
      <c r="L224" s="287"/>
      <c r="M224" s="287"/>
      <c r="N224" s="286"/>
      <c r="O224" s="286"/>
      <c r="P224" s="286"/>
      <c r="Q224" s="286"/>
      <c r="R224" s="287"/>
      <c r="S224" s="287"/>
      <c r="T224" s="287"/>
      <c r="U224" s="287"/>
      <c r="V224" s="287"/>
      <c r="W224" s="287"/>
      <c r="X224" s="287"/>
      <c r="Y224" s="287"/>
      <c r="Z224" s="287"/>
      <c r="AA224" s="287"/>
      <c r="AB224" s="287"/>
      <c r="AC224" s="287"/>
      <c r="AD224" s="287"/>
      <c r="AE224" s="287"/>
      <c r="AF224" s="287"/>
      <c r="AG224" s="287"/>
      <c r="AH224" s="287"/>
      <c r="AI224" s="221">
        <f t="shared" si="10"/>
        <v>0</v>
      </c>
      <c r="AJ224" s="221">
        <f t="shared" si="10"/>
        <v>0</v>
      </c>
      <c r="AK224" s="221">
        <f t="shared" si="10"/>
        <v>0</v>
      </c>
      <c r="AL224" s="221">
        <f t="shared" si="9"/>
        <v>0</v>
      </c>
      <c r="AM224" s="222">
        <f t="shared" si="8"/>
        <v>0</v>
      </c>
    </row>
    <row r="225" spans="1:39" s="328" customFormat="1" ht="20.100000000000001" customHeight="1" x14ac:dyDescent="0.2">
      <c r="A225" s="245" t="s">
        <v>365</v>
      </c>
      <c r="B225" s="225"/>
      <c r="C225" s="225">
        <v>750000</v>
      </c>
      <c r="D225" s="225">
        <v>750000</v>
      </c>
      <c r="E225" s="225">
        <v>751654.071</v>
      </c>
      <c r="F225" s="247">
        <v>1350000</v>
      </c>
      <c r="G225" s="247"/>
      <c r="H225" s="247"/>
      <c r="I225" s="247"/>
      <c r="J225" s="320"/>
      <c r="K225" s="320"/>
      <c r="L225" s="320"/>
      <c r="M225" s="320"/>
      <c r="N225" s="326"/>
      <c r="O225" s="326"/>
      <c r="P225" s="326"/>
      <c r="Q225" s="326"/>
      <c r="R225" s="320"/>
      <c r="S225" s="320"/>
      <c r="T225" s="320"/>
      <c r="U225" s="320"/>
      <c r="V225" s="320"/>
      <c r="W225" s="320"/>
      <c r="X225" s="320"/>
      <c r="Y225" s="320"/>
      <c r="Z225" s="320"/>
      <c r="AA225" s="320"/>
      <c r="AB225" s="320"/>
      <c r="AC225" s="320"/>
      <c r="AD225" s="320"/>
      <c r="AE225" s="320"/>
      <c r="AF225" s="320"/>
      <c r="AG225" s="320"/>
      <c r="AH225" s="327"/>
      <c r="AI225" s="221">
        <f t="shared" si="10"/>
        <v>750000</v>
      </c>
      <c r="AJ225" s="221">
        <f t="shared" si="10"/>
        <v>750000</v>
      </c>
      <c r="AK225" s="221">
        <f t="shared" si="10"/>
        <v>751654.071</v>
      </c>
      <c r="AL225" s="221">
        <f t="shared" si="9"/>
        <v>1350000</v>
      </c>
      <c r="AM225" s="222">
        <f t="shared" si="8"/>
        <v>0</v>
      </c>
    </row>
    <row r="226" spans="1:39" s="332" customFormat="1" ht="20.100000000000001" customHeight="1" x14ac:dyDescent="0.25">
      <c r="A226" s="233" t="s">
        <v>366</v>
      </c>
      <c r="B226" s="234"/>
      <c r="C226" s="234"/>
      <c r="D226" s="234"/>
      <c r="E226" s="234"/>
      <c r="F226" s="329"/>
      <c r="G226" s="329"/>
      <c r="H226" s="329"/>
      <c r="I226" s="329"/>
      <c r="J226" s="330"/>
      <c r="K226" s="330"/>
      <c r="L226" s="330"/>
      <c r="M226" s="330"/>
      <c r="N226" s="330"/>
      <c r="O226" s="330"/>
      <c r="P226" s="330"/>
      <c r="Q226" s="330"/>
      <c r="R226" s="329"/>
      <c r="S226" s="329"/>
      <c r="T226" s="329"/>
      <c r="U226" s="329"/>
      <c r="V226" s="329"/>
      <c r="W226" s="329"/>
      <c r="X226" s="329"/>
      <c r="Y226" s="329"/>
      <c r="Z226" s="329"/>
      <c r="AA226" s="329"/>
      <c r="AB226" s="329"/>
      <c r="AC226" s="329"/>
      <c r="AD226" s="329"/>
      <c r="AE226" s="329"/>
      <c r="AF226" s="329"/>
      <c r="AG226" s="329"/>
      <c r="AH226" s="331"/>
      <c r="AI226" s="221">
        <f t="shared" si="10"/>
        <v>0</v>
      </c>
      <c r="AJ226" s="221">
        <f t="shared" si="10"/>
        <v>0</v>
      </c>
      <c r="AK226" s="221">
        <f t="shared" si="10"/>
        <v>0</v>
      </c>
      <c r="AL226" s="221">
        <f t="shared" si="9"/>
        <v>0</v>
      </c>
      <c r="AM226" s="222">
        <f t="shared" si="8"/>
        <v>0</v>
      </c>
    </row>
    <row r="227" spans="1:39" s="334" customFormat="1" ht="20.100000000000001" customHeight="1" x14ac:dyDescent="0.2">
      <c r="A227" s="245" t="s">
        <v>367</v>
      </c>
      <c r="B227" s="309"/>
      <c r="C227" s="309"/>
      <c r="D227" s="309"/>
      <c r="E227" s="309"/>
      <c r="F227" s="333">
        <v>0</v>
      </c>
      <c r="G227" s="333"/>
      <c r="H227" s="333"/>
      <c r="I227" s="333">
        <v>39.369999999999997</v>
      </c>
      <c r="J227" s="320">
        <v>0</v>
      </c>
      <c r="K227" s="320"/>
      <c r="L227" s="320"/>
      <c r="M227" s="320"/>
      <c r="N227" s="320"/>
      <c r="O227" s="320"/>
      <c r="P227" s="320"/>
      <c r="Q227" s="320">
        <v>1311.11</v>
      </c>
      <c r="R227" s="320"/>
      <c r="S227" s="320"/>
      <c r="T227" s="320"/>
      <c r="U227" s="320"/>
      <c r="V227" s="320"/>
      <c r="W227" s="320"/>
      <c r="X227" s="320"/>
      <c r="Y227" s="320"/>
      <c r="Z227" s="327"/>
      <c r="AA227" s="327"/>
      <c r="AB227" s="327"/>
      <c r="AC227" s="327"/>
      <c r="AD227" s="320"/>
      <c r="AE227" s="320"/>
      <c r="AF227" s="320"/>
      <c r="AG227" s="320"/>
      <c r="AH227" s="327"/>
      <c r="AI227" s="221">
        <f t="shared" si="10"/>
        <v>0</v>
      </c>
      <c r="AJ227" s="221">
        <f t="shared" si="10"/>
        <v>0</v>
      </c>
      <c r="AK227" s="221">
        <f t="shared" si="10"/>
        <v>1350.4799999999998</v>
      </c>
      <c r="AL227" s="221">
        <f t="shared" si="9"/>
        <v>0</v>
      </c>
      <c r="AM227" s="222">
        <f t="shared" si="8"/>
        <v>0</v>
      </c>
    </row>
    <row r="228" spans="1:39" s="328" customFormat="1" ht="20.100000000000001" customHeight="1" x14ac:dyDescent="0.2">
      <c r="A228" s="245" t="s">
        <v>368</v>
      </c>
      <c r="B228" s="225"/>
      <c r="C228" s="225"/>
      <c r="D228" s="225"/>
      <c r="E228" s="225"/>
      <c r="F228" s="247"/>
      <c r="G228" s="247"/>
      <c r="H228" s="247"/>
      <c r="I228" s="247"/>
      <c r="J228" s="327"/>
      <c r="K228" s="327"/>
      <c r="L228" s="327"/>
      <c r="M228" s="327"/>
      <c r="N228" s="327"/>
      <c r="O228" s="327"/>
      <c r="P228" s="327"/>
      <c r="Q228" s="327"/>
      <c r="R228" s="327"/>
      <c r="S228" s="327"/>
      <c r="T228" s="327"/>
      <c r="U228" s="327"/>
      <c r="V228" s="327"/>
      <c r="W228" s="327"/>
      <c r="X228" s="327"/>
      <c r="Y228" s="327"/>
      <c r="Z228" s="327"/>
      <c r="AA228" s="327"/>
      <c r="AB228" s="327"/>
      <c r="AC228" s="327"/>
      <c r="AD228" s="327"/>
      <c r="AE228" s="327"/>
      <c r="AF228" s="327"/>
      <c r="AG228" s="327"/>
      <c r="AH228" s="327"/>
      <c r="AI228" s="221">
        <f t="shared" si="10"/>
        <v>0</v>
      </c>
      <c r="AJ228" s="221">
        <f t="shared" si="10"/>
        <v>0</v>
      </c>
      <c r="AK228" s="221">
        <f t="shared" si="10"/>
        <v>0</v>
      </c>
      <c r="AL228" s="221">
        <f t="shared" si="9"/>
        <v>0</v>
      </c>
      <c r="AM228" s="222">
        <f t="shared" si="8"/>
        <v>0</v>
      </c>
    </row>
    <row r="229" spans="1:39" s="263" customFormat="1" ht="20.100000000000001" customHeight="1" x14ac:dyDescent="0.2">
      <c r="A229" s="233" t="s">
        <v>369</v>
      </c>
      <c r="B229" s="253"/>
      <c r="C229" s="253"/>
      <c r="D229" s="253"/>
      <c r="E229" s="253"/>
      <c r="F229" s="278"/>
      <c r="G229" s="291"/>
      <c r="H229" s="291"/>
      <c r="I229" s="291"/>
      <c r="J229" s="287"/>
      <c r="K229" s="287"/>
      <c r="L229" s="287"/>
      <c r="M229" s="287"/>
      <c r="N229" s="287"/>
      <c r="O229" s="287"/>
      <c r="P229" s="287"/>
      <c r="Q229" s="287"/>
      <c r="R229" s="287"/>
      <c r="S229" s="287"/>
      <c r="T229" s="287"/>
      <c r="U229" s="287"/>
      <c r="V229" s="287"/>
      <c r="W229" s="287"/>
      <c r="X229" s="287"/>
      <c r="Y229" s="287"/>
      <c r="Z229" s="287"/>
      <c r="AA229" s="287"/>
      <c r="AB229" s="287"/>
      <c r="AC229" s="287"/>
      <c r="AD229" s="287"/>
      <c r="AE229" s="287"/>
      <c r="AF229" s="287"/>
      <c r="AG229" s="287"/>
      <c r="AH229" s="287"/>
      <c r="AI229" s="221">
        <f t="shared" si="10"/>
        <v>0</v>
      </c>
      <c r="AJ229" s="221">
        <f t="shared" si="10"/>
        <v>0</v>
      </c>
      <c r="AK229" s="221">
        <f t="shared" si="10"/>
        <v>0</v>
      </c>
      <c r="AL229" s="221">
        <f t="shared" si="9"/>
        <v>0</v>
      </c>
      <c r="AM229" s="222">
        <f t="shared" si="8"/>
        <v>0</v>
      </c>
    </row>
    <row r="230" spans="1:39" s="338" customFormat="1" ht="30.75" customHeight="1" x14ac:dyDescent="0.2">
      <c r="A230" s="245" t="s">
        <v>370</v>
      </c>
      <c r="B230" s="335"/>
      <c r="C230" s="335"/>
      <c r="D230" s="335"/>
      <c r="E230" s="335"/>
      <c r="F230" s="336"/>
      <c r="G230" s="336"/>
      <c r="H230" s="336"/>
      <c r="I230" s="336"/>
      <c r="J230" s="336"/>
      <c r="K230" s="336"/>
      <c r="L230" s="336"/>
      <c r="M230" s="336"/>
      <c r="N230" s="336"/>
      <c r="O230" s="336"/>
      <c r="P230" s="336"/>
      <c r="Q230" s="336"/>
      <c r="R230" s="336"/>
      <c r="S230" s="336"/>
      <c r="T230" s="336"/>
      <c r="U230" s="336"/>
      <c r="V230" s="336"/>
      <c r="W230" s="336"/>
      <c r="X230" s="336"/>
      <c r="Y230" s="336"/>
      <c r="Z230" s="337"/>
      <c r="AA230" s="337"/>
      <c r="AB230" s="337"/>
      <c r="AC230" s="337"/>
      <c r="AD230" s="336"/>
      <c r="AE230" s="336"/>
      <c r="AF230" s="336"/>
      <c r="AG230" s="336"/>
      <c r="AH230" s="337"/>
      <c r="AI230" s="221">
        <f t="shared" si="10"/>
        <v>0</v>
      </c>
      <c r="AJ230" s="221">
        <f t="shared" si="10"/>
        <v>0</v>
      </c>
      <c r="AK230" s="221">
        <f t="shared" si="10"/>
        <v>0</v>
      </c>
      <c r="AL230" s="221">
        <f t="shared" si="9"/>
        <v>0</v>
      </c>
      <c r="AM230" s="222">
        <f t="shared" si="8"/>
        <v>0</v>
      </c>
    </row>
    <row r="231" spans="1:39" s="267" customFormat="1" ht="33.75" customHeight="1" thickBot="1" x14ac:dyDescent="0.25">
      <c r="A231" s="264" t="s">
        <v>371</v>
      </c>
      <c r="B231" s="339" t="s">
        <v>110</v>
      </c>
      <c r="C231" s="340">
        <v>750000</v>
      </c>
      <c r="D231" s="340">
        <v>750000</v>
      </c>
      <c r="E231" s="340">
        <v>751654.071</v>
      </c>
      <c r="F231" s="340">
        <v>1350000</v>
      </c>
      <c r="G231" s="340"/>
      <c r="H231" s="340"/>
      <c r="I231" s="340">
        <v>39.369999999999997</v>
      </c>
      <c r="J231" s="340">
        <v>0</v>
      </c>
      <c r="K231" s="340"/>
      <c r="L231" s="340"/>
      <c r="M231" s="340"/>
      <c r="N231" s="340">
        <v>0</v>
      </c>
      <c r="O231" s="340"/>
      <c r="P231" s="340"/>
      <c r="Q231" s="340">
        <v>1311.11</v>
      </c>
      <c r="R231" s="340">
        <v>0</v>
      </c>
      <c r="S231" s="340"/>
      <c r="T231" s="340"/>
      <c r="U231" s="340"/>
      <c r="V231" s="340">
        <v>0</v>
      </c>
      <c r="W231" s="340"/>
      <c r="X231" s="340"/>
      <c r="Y231" s="340"/>
      <c r="Z231" s="340">
        <v>0</v>
      </c>
      <c r="AA231" s="340"/>
      <c r="AB231" s="340"/>
      <c r="AC231" s="340"/>
      <c r="AD231" s="340">
        <v>0</v>
      </c>
      <c r="AE231" s="340"/>
      <c r="AF231" s="340"/>
      <c r="AG231" s="340"/>
      <c r="AH231" s="340">
        <v>0</v>
      </c>
      <c r="AI231" s="221">
        <f t="shared" si="10"/>
        <v>750000</v>
      </c>
      <c r="AJ231" s="221">
        <f t="shared" si="10"/>
        <v>750000</v>
      </c>
      <c r="AK231" s="221">
        <f t="shared" si="10"/>
        <v>753004.55099999998</v>
      </c>
      <c r="AL231" s="221">
        <f t="shared" si="9"/>
        <v>1350000</v>
      </c>
      <c r="AM231" s="222">
        <f t="shared" si="8"/>
        <v>0</v>
      </c>
    </row>
    <row r="232" spans="1:39" s="250" customFormat="1" ht="44.25" hidden="1" customHeight="1" x14ac:dyDescent="0.2">
      <c r="A232" s="268" t="s">
        <v>372</v>
      </c>
      <c r="B232" s="246"/>
      <c r="C232" s="246"/>
      <c r="D232" s="246"/>
      <c r="E232" s="246"/>
      <c r="F232" s="248"/>
      <c r="G232" s="248"/>
      <c r="H232" s="248"/>
      <c r="I232" s="248"/>
      <c r="J232" s="341"/>
      <c r="K232" s="341"/>
      <c r="L232" s="341"/>
      <c r="M232" s="341"/>
      <c r="N232" s="289"/>
      <c r="O232" s="289"/>
      <c r="P232" s="289"/>
      <c r="Q232" s="289"/>
      <c r="R232" s="341"/>
      <c r="S232" s="341"/>
      <c r="T232" s="341"/>
      <c r="U232" s="341"/>
      <c r="V232" s="341"/>
      <c r="W232" s="341"/>
      <c r="X232" s="341"/>
      <c r="Y232" s="341"/>
      <c r="Z232" s="341"/>
      <c r="AA232" s="341"/>
      <c r="AB232" s="341"/>
      <c r="AC232" s="341"/>
      <c r="AD232" s="341"/>
      <c r="AE232" s="341"/>
      <c r="AF232" s="341"/>
      <c r="AG232" s="341"/>
      <c r="AH232" s="341"/>
      <c r="AI232" s="221">
        <f t="shared" si="10"/>
        <v>0</v>
      </c>
      <c r="AJ232" s="221">
        <f t="shared" si="10"/>
        <v>0</v>
      </c>
      <c r="AK232" s="221">
        <f t="shared" si="10"/>
        <v>0</v>
      </c>
      <c r="AL232" s="221">
        <f t="shared" si="9"/>
        <v>0</v>
      </c>
      <c r="AM232" s="222">
        <f t="shared" si="8"/>
        <v>0</v>
      </c>
    </row>
    <row r="233" spans="1:39" s="334" customFormat="1" ht="37.5" hidden="1" customHeight="1" x14ac:dyDescent="0.2">
      <c r="A233" s="245" t="s">
        <v>373</v>
      </c>
      <c r="B233" s="309"/>
      <c r="C233" s="309"/>
      <c r="D233" s="309"/>
      <c r="E233" s="309"/>
      <c r="F233" s="247"/>
      <c r="G233" s="247"/>
      <c r="H233" s="247"/>
      <c r="I233" s="247"/>
      <c r="J233" s="327"/>
      <c r="K233" s="327"/>
      <c r="L233" s="327"/>
      <c r="M233" s="327"/>
      <c r="N233" s="288"/>
      <c r="O233" s="288"/>
      <c r="P233" s="288"/>
      <c r="Q233" s="288"/>
      <c r="R233" s="327"/>
      <c r="S233" s="327"/>
      <c r="T233" s="327"/>
      <c r="U233" s="327"/>
      <c r="V233" s="327"/>
      <c r="W233" s="327"/>
      <c r="X233" s="327"/>
      <c r="Y233" s="327"/>
      <c r="Z233" s="327"/>
      <c r="AA233" s="327"/>
      <c r="AB233" s="327"/>
      <c r="AC233" s="327"/>
      <c r="AD233" s="327"/>
      <c r="AE233" s="327"/>
      <c r="AF233" s="327"/>
      <c r="AG233" s="327"/>
      <c r="AH233" s="327"/>
      <c r="AI233" s="221">
        <f t="shared" si="10"/>
        <v>0</v>
      </c>
      <c r="AJ233" s="221">
        <f t="shared" si="10"/>
        <v>0</v>
      </c>
      <c r="AK233" s="221">
        <f t="shared" si="10"/>
        <v>0</v>
      </c>
      <c r="AL233" s="221">
        <f t="shared" si="9"/>
        <v>0</v>
      </c>
      <c r="AM233" s="222">
        <f t="shared" si="8"/>
        <v>0</v>
      </c>
    </row>
    <row r="234" spans="1:39" s="334" customFormat="1" ht="45" hidden="1" customHeight="1" x14ac:dyDescent="0.2">
      <c r="A234" s="245" t="s">
        <v>374</v>
      </c>
      <c r="B234" s="309"/>
      <c r="C234" s="309"/>
      <c r="D234" s="309"/>
      <c r="E234" s="309"/>
      <c r="F234" s="247"/>
      <c r="G234" s="247"/>
      <c r="H234" s="247"/>
      <c r="I234" s="247"/>
      <c r="J234" s="327"/>
      <c r="K234" s="327"/>
      <c r="L234" s="327"/>
      <c r="M234" s="327"/>
      <c r="N234" s="288"/>
      <c r="O234" s="288"/>
      <c r="P234" s="288"/>
      <c r="Q234" s="288"/>
      <c r="R234" s="327"/>
      <c r="S234" s="327"/>
      <c r="T234" s="327"/>
      <c r="U234" s="327"/>
      <c r="V234" s="327"/>
      <c r="W234" s="327"/>
      <c r="X234" s="327"/>
      <c r="Y234" s="327"/>
      <c r="Z234" s="327"/>
      <c r="AA234" s="327"/>
      <c r="AB234" s="327"/>
      <c r="AC234" s="327"/>
      <c r="AD234" s="327"/>
      <c r="AE234" s="327"/>
      <c r="AF234" s="327"/>
      <c r="AG234" s="327"/>
      <c r="AH234" s="327"/>
      <c r="AI234" s="221">
        <f t="shared" si="10"/>
        <v>0</v>
      </c>
      <c r="AJ234" s="221">
        <f t="shared" si="10"/>
        <v>0</v>
      </c>
      <c r="AK234" s="221">
        <f t="shared" si="10"/>
        <v>0</v>
      </c>
      <c r="AL234" s="221">
        <f t="shared" si="9"/>
        <v>0</v>
      </c>
      <c r="AM234" s="222">
        <f t="shared" si="8"/>
        <v>0</v>
      </c>
    </row>
    <row r="235" spans="1:39" s="252" customFormat="1" ht="43.5" hidden="1" customHeight="1" x14ac:dyDescent="0.2">
      <c r="A235" s="241" t="s">
        <v>375</v>
      </c>
      <c r="B235" s="251"/>
      <c r="C235" s="251"/>
      <c r="D235" s="251"/>
      <c r="E235" s="251"/>
      <c r="F235" s="284">
        <v>0</v>
      </c>
      <c r="G235" s="284"/>
      <c r="H235" s="284"/>
      <c r="I235" s="284"/>
      <c r="J235" s="284">
        <v>0</v>
      </c>
      <c r="K235" s="284"/>
      <c r="L235" s="284"/>
      <c r="M235" s="284"/>
      <c r="N235" s="284">
        <v>0</v>
      </c>
      <c r="O235" s="284"/>
      <c r="P235" s="284"/>
      <c r="Q235" s="284"/>
      <c r="R235" s="284">
        <v>0</v>
      </c>
      <c r="S235" s="284"/>
      <c r="T235" s="284"/>
      <c r="U235" s="284"/>
      <c r="V235" s="284">
        <v>0</v>
      </c>
      <c r="W235" s="284"/>
      <c r="X235" s="284"/>
      <c r="Y235" s="284"/>
      <c r="Z235" s="284">
        <v>0</v>
      </c>
      <c r="AA235" s="284"/>
      <c r="AB235" s="284"/>
      <c r="AC235" s="284"/>
      <c r="AD235" s="284">
        <v>0</v>
      </c>
      <c r="AE235" s="284"/>
      <c r="AF235" s="284"/>
      <c r="AG235" s="284"/>
      <c r="AH235" s="284">
        <v>0</v>
      </c>
      <c r="AI235" s="221">
        <f t="shared" si="10"/>
        <v>0</v>
      </c>
      <c r="AJ235" s="221">
        <f t="shared" si="10"/>
        <v>0</v>
      </c>
      <c r="AK235" s="221">
        <f t="shared" si="10"/>
        <v>0</v>
      </c>
      <c r="AL235" s="221">
        <f t="shared" si="9"/>
        <v>0</v>
      </c>
      <c r="AM235" s="222">
        <f t="shared" si="8"/>
        <v>0</v>
      </c>
    </row>
    <row r="236" spans="1:39" s="270" customFormat="1" ht="20.100000000000001" hidden="1" customHeight="1" x14ac:dyDescent="0.2">
      <c r="A236" s="233" t="s">
        <v>376</v>
      </c>
      <c r="B236" s="253"/>
      <c r="C236" s="253"/>
      <c r="D236" s="253"/>
      <c r="E236" s="253"/>
      <c r="F236" s="278"/>
      <c r="G236" s="291"/>
      <c r="H236" s="291"/>
      <c r="I236" s="291"/>
      <c r="J236" s="287"/>
      <c r="K236" s="287"/>
      <c r="L236" s="287"/>
      <c r="M236" s="287"/>
      <c r="N236" s="285"/>
      <c r="O236" s="285"/>
      <c r="P236" s="285"/>
      <c r="Q236" s="285"/>
      <c r="R236" s="287"/>
      <c r="S236" s="287"/>
      <c r="T236" s="287"/>
      <c r="U236" s="287"/>
      <c r="V236" s="287"/>
      <c r="W236" s="287"/>
      <c r="X236" s="287"/>
      <c r="Y236" s="287"/>
      <c r="Z236" s="287"/>
      <c r="AA236" s="287"/>
      <c r="AB236" s="287"/>
      <c r="AC236" s="287"/>
      <c r="AD236" s="287"/>
      <c r="AE236" s="287"/>
      <c r="AF236" s="287"/>
      <c r="AG236" s="287"/>
      <c r="AH236" s="287"/>
      <c r="AI236" s="221">
        <f t="shared" si="10"/>
        <v>0</v>
      </c>
      <c r="AJ236" s="221">
        <f t="shared" si="10"/>
        <v>0</v>
      </c>
      <c r="AK236" s="221">
        <f t="shared" si="10"/>
        <v>0</v>
      </c>
      <c r="AL236" s="221">
        <f t="shared" si="9"/>
        <v>0</v>
      </c>
      <c r="AM236" s="222">
        <f t="shared" si="8"/>
        <v>0</v>
      </c>
    </row>
    <row r="237" spans="1:39" s="260" customFormat="1" ht="20.100000000000001" hidden="1" customHeight="1" x14ac:dyDescent="0.2">
      <c r="A237" s="233" t="s">
        <v>377</v>
      </c>
      <c r="B237" s="234"/>
      <c r="C237" s="234"/>
      <c r="D237" s="234"/>
      <c r="E237" s="234"/>
      <c r="F237" s="278"/>
      <c r="G237" s="278"/>
      <c r="H237" s="278"/>
      <c r="I237" s="278"/>
      <c r="J237" s="279"/>
      <c r="K237" s="279"/>
      <c r="L237" s="279"/>
      <c r="M237" s="279"/>
      <c r="N237" s="282"/>
      <c r="O237" s="282"/>
      <c r="P237" s="282"/>
      <c r="Q237" s="282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79"/>
      <c r="AF237" s="279"/>
      <c r="AG237" s="279"/>
      <c r="AH237" s="279"/>
      <c r="AI237" s="221">
        <f t="shared" si="10"/>
        <v>0</v>
      </c>
      <c r="AJ237" s="221">
        <f t="shared" si="10"/>
        <v>0</v>
      </c>
      <c r="AK237" s="221">
        <f t="shared" si="10"/>
        <v>0</v>
      </c>
      <c r="AL237" s="221">
        <f t="shared" si="9"/>
        <v>0</v>
      </c>
      <c r="AM237" s="222">
        <f t="shared" si="8"/>
        <v>0</v>
      </c>
    </row>
    <row r="238" spans="1:39" s="260" customFormat="1" ht="20.100000000000001" hidden="1" customHeight="1" x14ac:dyDescent="0.2">
      <c r="A238" s="233" t="s">
        <v>378</v>
      </c>
      <c r="B238" s="234"/>
      <c r="C238" s="234"/>
      <c r="D238" s="234"/>
      <c r="E238" s="234"/>
      <c r="F238" s="278"/>
      <c r="G238" s="278"/>
      <c r="H238" s="278"/>
      <c r="I238" s="278"/>
      <c r="J238" s="279"/>
      <c r="K238" s="279"/>
      <c r="L238" s="279"/>
      <c r="M238" s="279"/>
      <c r="N238" s="282"/>
      <c r="O238" s="282"/>
      <c r="P238" s="282"/>
      <c r="Q238" s="282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79"/>
      <c r="AE238" s="279"/>
      <c r="AF238" s="279"/>
      <c r="AG238" s="279"/>
      <c r="AH238" s="279"/>
      <c r="AI238" s="221">
        <f t="shared" si="10"/>
        <v>0</v>
      </c>
      <c r="AJ238" s="221">
        <f t="shared" si="10"/>
        <v>0</v>
      </c>
      <c r="AK238" s="221">
        <f t="shared" si="10"/>
        <v>0</v>
      </c>
      <c r="AL238" s="221">
        <f t="shared" si="9"/>
        <v>0</v>
      </c>
      <c r="AM238" s="222">
        <f t="shared" si="8"/>
        <v>0</v>
      </c>
    </row>
    <row r="239" spans="1:39" s="260" customFormat="1" ht="20.100000000000001" hidden="1" customHeight="1" x14ac:dyDescent="0.2">
      <c r="A239" s="233" t="s">
        <v>379</v>
      </c>
      <c r="B239" s="234"/>
      <c r="C239" s="234"/>
      <c r="D239" s="234"/>
      <c r="E239" s="234"/>
      <c r="F239" s="282"/>
      <c r="G239" s="282"/>
      <c r="H239" s="282"/>
      <c r="I239" s="282"/>
      <c r="J239" s="282"/>
      <c r="K239" s="282"/>
      <c r="L239" s="282"/>
      <c r="M239" s="282"/>
      <c r="N239" s="282"/>
      <c r="O239" s="282"/>
      <c r="P239" s="282"/>
      <c r="Q239" s="282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79"/>
      <c r="AF239" s="279"/>
      <c r="AG239" s="279"/>
      <c r="AH239" s="279"/>
      <c r="AI239" s="221">
        <f t="shared" si="10"/>
        <v>0</v>
      </c>
      <c r="AJ239" s="221">
        <f t="shared" si="10"/>
        <v>0</v>
      </c>
      <c r="AK239" s="221">
        <f t="shared" si="10"/>
        <v>0</v>
      </c>
      <c r="AL239" s="221">
        <f t="shared" si="9"/>
        <v>0</v>
      </c>
      <c r="AM239" s="222">
        <f t="shared" si="8"/>
        <v>0</v>
      </c>
    </row>
    <row r="240" spans="1:39" s="260" customFormat="1" ht="20.100000000000001" hidden="1" customHeight="1" x14ac:dyDescent="0.2">
      <c r="A240" s="233" t="s">
        <v>380</v>
      </c>
      <c r="B240" s="234"/>
      <c r="C240" s="234"/>
      <c r="D240" s="234"/>
      <c r="E240" s="234"/>
      <c r="F240" s="278"/>
      <c r="G240" s="278"/>
      <c r="H240" s="278"/>
      <c r="I240" s="278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79"/>
      <c r="AF240" s="279"/>
      <c r="AG240" s="279"/>
      <c r="AH240" s="279"/>
      <c r="AI240" s="221">
        <f t="shared" si="10"/>
        <v>0</v>
      </c>
      <c r="AJ240" s="221">
        <f t="shared" si="10"/>
        <v>0</v>
      </c>
      <c r="AK240" s="221">
        <f t="shared" si="10"/>
        <v>0</v>
      </c>
      <c r="AL240" s="221">
        <f t="shared" si="9"/>
        <v>0</v>
      </c>
      <c r="AM240" s="222">
        <f t="shared" si="8"/>
        <v>0</v>
      </c>
    </row>
    <row r="241" spans="1:39" s="260" customFormat="1" ht="30.75" hidden="1" customHeight="1" x14ac:dyDescent="0.2">
      <c r="A241" s="233" t="s">
        <v>381</v>
      </c>
      <c r="B241" s="234"/>
      <c r="C241" s="234"/>
      <c r="D241" s="234"/>
      <c r="E241" s="234"/>
      <c r="F241" s="278"/>
      <c r="G241" s="278"/>
      <c r="H241" s="278"/>
      <c r="I241" s="278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79"/>
      <c r="AF241" s="279"/>
      <c r="AG241" s="279"/>
      <c r="AH241" s="279"/>
      <c r="AI241" s="221">
        <f t="shared" si="10"/>
        <v>0</v>
      </c>
      <c r="AJ241" s="221">
        <f t="shared" si="10"/>
        <v>0</v>
      </c>
      <c r="AK241" s="221">
        <f t="shared" si="10"/>
        <v>0</v>
      </c>
      <c r="AL241" s="221">
        <f t="shared" si="9"/>
        <v>0</v>
      </c>
      <c r="AM241" s="222">
        <f t="shared" si="8"/>
        <v>0</v>
      </c>
    </row>
    <row r="242" spans="1:39" s="260" customFormat="1" ht="29.25" hidden="1" customHeight="1" x14ac:dyDescent="0.2">
      <c r="A242" s="233" t="s">
        <v>382</v>
      </c>
      <c r="B242" s="234"/>
      <c r="C242" s="234"/>
      <c r="D242" s="234"/>
      <c r="E242" s="234"/>
      <c r="F242" s="278"/>
      <c r="G242" s="278"/>
      <c r="H242" s="278"/>
      <c r="I242" s="278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79"/>
      <c r="AF242" s="279"/>
      <c r="AG242" s="279"/>
      <c r="AH242" s="279"/>
      <c r="AI242" s="221">
        <f t="shared" si="10"/>
        <v>0</v>
      </c>
      <c r="AJ242" s="221">
        <f t="shared" si="10"/>
        <v>0</v>
      </c>
      <c r="AK242" s="221">
        <f t="shared" si="10"/>
        <v>0</v>
      </c>
      <c r="AL242" s="221">
        <f t="shared" si="9"/>
        <v>0</v>
      </c>
      <c r="AM242" s="222">
        <f t="shared" si="8"/>
        <v>0</v>
      </c>
    </row>
    <row r="243" spans="1:39" s="260" customFormat="1" ht="20.100000000000001" hidden="1" customHeight="1" x14ac:dyDescent="0.2">
      <c r="A243" s="233" t="s">
        <v>383</v>
      </c>
      <c r="B243" s="234"/>
      <c r="C243" s="234"/>
      <c r="D243" s="234"/>
      <c r="E243" s="234"/>
      <c r="F243" s="278"/>
      <c r="G243" s="278"/>
      <c r="H243" s="278"/>
      <c r="I243" s="278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79"/>
      <c r="AF243" s="279"/>
      <c r="AG243" s="279"/>
      <c r="AH243" s="279"/>
      <c r="AI243" s="221">
        <f t="shared" si="10"/>
        <v>0</v>
      </c>
      <c r="AJ243" s="221">
        <f t="shared" si="10"/>
        <v>0</v>
      </c>
      <c r="AK243" s="221">
        <f t="shared" si="10"/>
        <v>0</v>
      </c>
      <c r="AL243" s="221">
        <f t="shared" si="9"/>
        <v>0</v>
      </c>
      <c r="AM243" s="222">
        <f t="shared" si="8"/>
        <v>0</v>
      </c>
    </row>
    <row r="244" spans="1:39" s="260" customFormat="1" ht="20.100000000000001" hidden="1" customHeight="1" x14ac:dyDescent="0.2">
      <c r="A244" s="233" t="s">
        <v>384</v>
      </c>
      <c r="B244" s="234"/>
      <c r="C244" s="234"/>
      <c r="D244" s="234"/>
      <c r="E244" s="234"/>
      <c r="F244" s="278"/>
      <c r="G244" s="278"/>
      <c r="H244" s="278"/>
      <c r="I244" s="278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79"/>
      <c r="AF244" s="279"/>
      <c r="AG244" s="279"/>
      <c r="AH244" s="279"/>
      <c r="AI244" s="221">
        <f t="shared" si="10"/>
        <v>0</v>
      </c>
      <c r="AJ244" s="221">
        <f t="shared" si="10"/>
        <v>0</v>
      </c>
      <c r="AK244" s="221">
        <f t="shared" si="10"/>
        <v>0</v>
      </c>
      <c r="AL244" s="221">
        <f t="shared" si="9"/>
        <v>0</v>
      </c>
      <c r="AM244" s="222">
        <f t="shared" si="8"/>
        <v>0</v>
      </c>
    </row>
    <row r="245" spans="1:39" s="252" customFormat="1" ht="27.75" customHeight="1" x14ac:dyDescent="0.2">
      <c r="A245" s="241" t="s">
        <v>385</v>
      </c>
      <c r="B245" s="251"/>
      <c r="C245" s="251">
        <v>500</v>
      </c>
      <c r="D245" s="251">
        <v>10887</v>
      </c>
      <c r="E245" s="251">
        <v>15655.294</v>
      </c>
      <c r="F245" s="342">
        <v>0</v>
      </c>
      <c r="G245" s="342"/>
      <c r="H245" s="342"/>
      <c r="I245" s="342"/>
      <c r="J245" s="342">
        <v>0</v>
      </c>
      <c r="K245" s="342"/>
      <c r="L245" s="342"/>
      <c r="M245" s="342"/>
      <c r="N245" s="342">
        <v>0</v>
      </c>
      <c r="O245" s="342"/>
      <c r="P245" s="342"/>
      <c r="Q245" s="342"/>
      <c r="R245" s="342">
        <v>0</v>
      </c>
      <c r="S245" s="342"/>
      <c r="T245" s="342"/>
      <c r="U245" s="342"/>
      <c r="V245" s="342">
        <v>0</v>
      </c>
      <c r="W245" s="342"/>
      <c r="X245" s="342"/>
      <c r="Y245" s="342"/>
      <c r="Z245" s="342">
        <v>0</v>
      </c>
      <c r="AA245" s="342"/>
      <c r="AB245" s="342"/>
      <c r="AC245" s="342"/>
      <c r="AD245" s="342">
        <v>0</v>
      </c>
      <c r="AE245" s="342"/>
      <c r="AF245" s="342"/>
      <c r="AG245" s="342"/>
      <c r="AH245" s="342">
        <v>0</v>
      </c>
      <c r="AI245" s="221">
        <f t="shared" si="10"/>
        <v>500</v>
      </c>
      <c r="AJ245" s="221">
        <f t="shared" si="10"/>
        <v>10887</v>
      </c>
      <c r="AK245" s="221">
        <f t="shared" si="10"/>
        <v>15655.294</v>
      </c>
      <c r="AL245" s="221">
        <f t="shared" si="9"/>
        <v>0</v>
      </c>
      <c r="AM245" s="222">
        <f t="shared" si="8"/>
        <v>0</v>
      </c>
    </row>
    <row r="246" spans="1:39" s="263" customFormat="1" ht="20.100000000000001" customHeight="1" x14ac:dyDescent="0.2">
      <c r="A246" s="233" t="s">
        <v>386</v>
      </c>
      <c r="B246" s="253"/>
      <c r="C246" s="253"/>
      <c r="D246" s="253"/>
      <c r="E246" s="253"/>
      <c r="F246" s="254"/>
      <c r="G246" s="255"/>
      <c r="H246" s="255"/>
      <c r="I246" s="255"/>
      <c r="J246" s="256"/>
      <c r="K246" s="256"/>
      <c r="L246" s="256"/>
      <c r="M246" s="256"/>
      <c r="N246" s="256"/>
      <c r="O246" s="256"/>
      <c r="P246" s="256"/>
      <c r="Q246" s="256"/>
      <c r="R246" s="256"/>
      <c r="S246" s="256"/>
      <c r="T246" s="256"/>
      <c r="U246" s="256"/>
      <c r="V246" s="256"/>
      <c r="W246" s="256"/>
      <c r="X246" s="256"/>
      <c r="Y246" s="256"/>
      <c r="Z246" s="256"/>
      <c r="AA246" s="256"/>
      <c r="AB246" s="256"/>
      <c r="AC246" s="256"/>
      <c r="AD246" s="256"/>
      <c r="AE246" s="256"/>
      <c r="AF246" s="256"/>
      <c r="AG246" s="256"/>
      <c r="AH246" s="256"/>
      <c r="AI246" s="221">
        <f t="shared" si="10"/>
        <v>0</v>
      </c>
      <c r="AJ246" s="221">
        <f t="shared" si="10"/>
        <v>0</v>
      </c>
      <c r="AK246" s="221">
        <f t="shared" si="10"/>
        <v>0</v>
      </c>
      <c r="AL246" s="221">
        <f t="shared" si="9"/>
        <v>0</v>
      </c>
      <c r="AM246" s="222">
        <f t="shared" si="8"/>
        <v>0</v>
      </c>
    </row>
    <row r="247" spans="1:39" s="237" customFormat="1" ht="20.100000000000001" customHeight="1" x14ac:dyDescent="0.2">
      <c r="A247" s="233" t="s">
        <v>387</v>
      </c>
      <c r="B247" s="234"/>
      <c r="C247" s="234"/>
      <c r="D247" s="234"/>
      <c r="E247" s="234"/>
      <c r="F247" s="254"/>
      <c r="G247" s="254"/>
      <c r="H247" s="254"/>
      <c r="I247" s="254"/>
      <c r="J247" s="258"/>
      <c r="K247" s="258"/>
      <c r="L247" s="258"/>
      <c r="M247" s="258"/>
      <c r="N247" s="258"/>
      <c r="O247" s="258"/>
      <c r="P247" s="258"/>
      <c r="Q247" s="258"/>
      <c r="R247" s="258"/>
      <c r="S247" s="258"/>
      <c r="T247" s="258"/>
      <c r="U247" s="258"/>
      <c r="V247" s="258"/>
      <c r="W247" s="258"/>
      <c r="X247" s="258"/>
      <c r="Y247" s="258"/>
      <c r="Z247" s="258"/>
      <c r="AA247" s="258"/>
      <c r="AB247" s="258"/>
      <c r="AC247" s="258"/>
      <c r="AD247" s="258"/>
      <c r="AE247" s="258"/>
      <c r="AF247" s="258"/>
      <c r="AG247" s="258"/>
      <c r="AH247" s="258"/>
      <c r="AI247" s="221">
        <f t="shared" si="10"/>
        <v>0</v>
      </c>
      <c r="AJ247" s="221">
        <f t="shared" si="10"/>
        <v>0</v>
      </c>
      <c r="AK247" s="221">
        <f t="shared" si="10"/>
        <v>0</v>
      </c>
      <c r="AL247" s="221">
        <f t="shared" si="9"/>
        <v>0</v>
      </c>
      <c r="AM247" s="222">
        <f t="shared" si="8"/>
        <v>0</v>
      </c>
    </row>
    <row r="248" spans="1:39" s="237" customFormat="1" ht="20.100000000000001" customHeight="1" x14ac:dyDescent="0.2">
      <c r="A248" s="233" t="s">
        <v>388</v>
      </c>
      <c r="B248" s="234"/>
      <c r="C248" s="234"/>
      <c r="D248" s="234"/>
      <c r="E248" s="235">
        <v>927.29399999999998</v>
      </c>
      <c r="F248" s="254">
        <v>0</v>
      </c>
      <c r="G248" s="254"/>
      <c r="H248" s="254"/>
      <c r="I248" s="254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258"/>
      <c r="V248" s="258"/>
      <c r="W248" s="258"/>
      <c r="X248" s="258"/>
      <c r="Y248" s="258"/>
      <c r="Z248" s="258"/>
      <c r="AA248" s="258"/>
      <c r="AB248" s="258"/>
      <c r="AC248" s="258"/>
      <c r="AD248" s="258"/>
      <c r="AE248" s="258"/>
      <c r="AF248" s="258"/>
      <c r="AG248" s="258"/>
      <c r="AH248" s="258"/>
      <c r="AI248" s="221">
        <f t="shared" si="10"/>
        <v>0</v>
      </c>
      <c r="AJ248" s="221">
        <f t="shared" si="10"/>
        <v>0</v>
      </c>
      <c r="AK248" s="221">
        <f t="shared" si="10"/>
        <v>927.29399999999998</v>
      </c>
      <c r="AL248" s="221">
        <f t="shared" si="9"/>
        <v>0</v>
      </c>
      <c r="AM248" s="222">
        <f t="shared" si="8"/>
        <v>0</v>
      </c>
    </row>
    <row r="249" spans="1:39" s="237" customFormat="1" ht="20.100000000000001" customHeight="1" x14ac:dyDescent="0.2">
      <c r="A249" s="233" t="s">
        <v>389</v>
      </c>
      <c r="B249" s="234"/>
      <c r="C249" s="234"/>
      <c r="D249" s="234"/>
      <c r="E249" s="235"/>
      <c r="F249" s="282"/>
      <c r="G249" s="282"/>
      <c r="H249" s="282"/>
      <c r="I249" s="282"/>
      <c r="J249" s="283"/>
      <c r="K249" s="283"/>
      <c r="L249" s="283"/>
      <c r="M249" s="283"/>
      <c r="N249" s="283"/>
      <c r="O249" s="283"/>
      <c r="P249" s="283"/>
      <c r="Q249" s="283"/>
      <c r="R249" s="258"/>
      <c r="S249" s="258"/>
      <c r="T249" s="258"/>
      <c r="U249" s="258"/>
      <c r="V249" s="258"/>
      <c r="W249" s="258"/>
      <c r="X249" s="258"/>
      <c r="Y249" s="258"/>
      <c r="Z249" s="258"/>
      <c r="AA249" s="258"/>
      <c r="AB249" s="258"/>
      <c r="AC249" s="258"/>
      <c r="AD249" s="258"/>
      <c r="AE249" s="258"/>
      <c r="AF249" s="258"/>
      <c r="AG249" s="258"/>
      <c r="AH249" s="258"/>
      <c r="AI249" s="221">
        <f t="shared" si="10"/>
        <v>0</v>
      </c>
      <c r="AJ249" s="221">
        <f t="shared" si="10"/>
        <v>0</v>
      </c>
      <c r="AK249" s="221">
        <f t="shared" si="10"/>
        <v>0</v>
      </c>
      <c r="AL249" s="221">
        <f t="shared" si="9"/>
        <v>0</v>
      </c>
      <c r="AM249" s="222">
        <f t="shared" si="8"/>
        <v>0</v>
      </c>
    </row>
    <row r="250" spans="1:39" s="237" customFormat="1" ht="20.100000000000001" customHeight="1" x14ac:dyDescent="0.2">
      <c r="A250" s="233" t="s">
        <v>390</v>
      </c>
      <c r="B250" s="234"/>
      <c r="C250" s="234"/>
      <c r="D250" s="234"/>
      <c r="E250" s="235"/>
      <c r="F250" s="254"/>
      <c r="G250" s="254"/>
      <c r="H250" s="254"/>
      <c r="I250" s="254"/>
      <c r="J250" s="258"/>
      <c r="K250" s="258"/>
      <c r="L250" s="258"/>
      <c r="M250" s="258"/>
      <c r="N250" s="258"/>
      <c r="O250" s="258"/>
      <c r="P250" s="258"/>
      <c r="Q250" s="258"/>
      <c r="R250" s="258"/>
      <c r="S250" s="258"/>
      <c r="T250" s="258"/>
      <c r="U250" s="258"/>
      <c r="V250" s="258"/>
      <c r="W250" s="258"/>
      <c r="X250" s="258"/>
      <c r="Y250" s="258"/>
      <c r="Z250" s="258"/>
      <c r="AA250" s="258"/>
      <c r="AB250" s="258"/>
      <c r="AC250" s="258"/>
      <c r="AD250" s="258"/>
      <c r="AE250" s="258"/>
      <c r="AF250" s="258"/>
      <c r="AG250" s="258"/>
      <c r="AH250" s="258"/>
      <c r="AI250" s="221">
        <f t="shared" si="10"/>
        <v>0</v>
      </c>
      <c r="AJ250" s="221">
        <f t="shared" si="10"/>
        <v>0</v>
      </c>
      <c r="AK250" s="221">
        <f t="shared" si="10"/>
        <v>0</v>
      </c>
      <c r="AL250" s="221">
        <f t="shared" si="9"/>
        <v>0</v>
      </c>
      <c r="AM250" s="222">
        <f t="shared" si="8"/>
        <v>0</v>
      </c>
    </row>
    <row r="251" spans="1:39" s="237" customFormat="1" ht="30.75" customHeight="1" x14ac:dyDescent="0.2">
      <c r="A251" s="233" t="s">
        <v>391</v>
      </c>
      <c r="B251" s="234"/>
      <c r="C251" s="234"/>
      <c r="D251" s="234"/>
      <c r="E251" s="235">
        <v>4068</v>
      </c>
      <c r="F251" s="254"/>
      <c r="G251" s="254"/>
      <c r="H251" s="254"/>
      <c r="I251" s="254"/>
      <c r="J251" s="258"/>
      <c r="K251" s="258"/>
      <c r="L251" s="258"/>
      <c r="M251" s="258"/>
      <c r="N251" s="258"/>
      <c r="O251" s="258"/>
      <c r="P251" s="258"/>
      <c r="Q251" s="258"/>
      <c r="R251" s="258"/>
      <c r="S251" s="258"/>
      <c r="T251" s="258"/>
      <c r="U251" s="258"/>
      <c r="V251" s="258"/>
      <c r="W251" s="258"/>
      <c r="X251" s="258"/>
      <c r="Y251" s="258"/>
      <c r="Z251" s="258"/>
      <c r="AA251" s="258"/>
      <c r="AB251" s="258"/>
      <c r="AC251" s="258"/>
      <c r="AD251" s="258"/>
      <c r="AE251" s="258"/>
      <c r="AF251" s="258"/>
      <c r="AG251" s="258"/>
      <c r="AH251" s="258"/>
      <c r="AI251" s="221">
        <f t="shared" si="10"/>
        <v>0</v>
      </c>
      <c r="AJ251" s="221">
        <f t="shared" si="10"/>
        <v>0</v>
      </c>
      <c r="AK251" s="221">
        <f t="shared" si="10"/>
        <v>4068</v>
      </c>
      <c r="AL251" s="221">
        <f t="shared" si="9"/>
        <v>0</v>
      </c>
      <c r="AM251" s="222">
        <f t="shared" si="8"/>
        <v>0</v>
      </c>
    </row>
    <row r="252" spans="1:39" s="237" customFormat="1" ht="30.75" customHeight="1" x14ac:dyDescent="0.2">
      <c r="A252" s="233" t="s">
        <v>392</v>
      </c>
      <c r="B252" s="234"/>
      <c r="C252" s="234"/>
      <c r="D252" s="234"/>
      <c r="E252" s="235"/>
      <c r="F252" s="254"/>
      <c r="G252" s="254"/>
      <c r="H252" s="254"/>
      <c r="I252" s="254"/>
      <c r="J252" s="258"/>
      <c r="K252" s="258"/>
      <c r="L252" s="258"/>
      <c r="M252" s="258"/>
      <c r="N252" s="258"/>
      <c r="O252" s="258"/>
      <c r="P252" s="258"/>
      <c r="Q252" s="258"/>
      <c r="R252" s="258"/>
      <c r="S252" s="258"/>
      <c r="T252" s="258"/>
      <c r="U252" s="258"/>
      <c r="V252" s="258"/>
      <c r="W252" s="258"/>
      <c r="X252" s="258"/>
      <c r="Y252" s="258"/>
      <c r="Z252" s="258"/>
      <c r="AA252" s="258"/>
      <c r="AB252" s="258"/>
      <c r="AC252" s="258"/>
      <c r="AD252" s="258"/>
      <c r="AE252" s="258"/>
      <c r="AF252" s="258"/>
      <c r="AG252" s="258"/>
      <c r="AH252" s="258"/>
      <c r="AI252" s="221">
        <f t="shared" si="10"/>
        <v>0</v>
      </c>
      <c r="AJ252" s="221">
        <f t="shared" si="10"/>
        <v>0</v>
      </c>
      <c r="AK252" s="221">
        <f t="shared" si="10"/>
        <v>0</v>
      </c>
      <c r="AL252" s="221">
        <f t="shared" si="9"/>
        <v>0</v>
      </c>
      <c r="AM252" s="222">
        <f t="shared" si="8"/>
        <v>0</v>
      </c>
    </row>
    <row r="253" spans="1:39" s="237" customFormat="1" ht="20.100000000000001" customHeight="1" x14ac:dyDescent="0.2">
      <c r="A253" s="233" t="s">
        <v>393</v>
      </c>
      <c r="B253" s="234"/>
      <c r="C253" s="234"/>
      <c r="D253" s="234"/>
      <c r="E253" s="235">
        <v>10660</v>
      </c>
      <c r="F253" s="343"/>
      <c r="G253" s="343"/>
      <c r="H253" s="343"/>
      <c r="I253" s="343"/>
      <c r="J253" s="258"/>
      <c r="K253" s="258"/>
      <c r="L253" s="258"/>
      <c r="M253" s="258"/>
      <c r="N253" s="258"/>
      <c r="O253" s="258"/>
      <c r="P253" s="258"/>
      <c r="Q253" s="258"/>
      <c r="R253" s="258"/>
      <c r="S253" s="258"/>
      <c r="T253" s="258"/>
      <c r="U253" s="258"/>
      <c r="V253" s="258"/>
      <c r="W253" s="258"/>
      <c r="X253" s="258"/>
      <c r="Y253" s="258"/>
      <c r="Z253" s="258"/>
      <c r="AA253" s="258"/>
      <c r="AB253" s="258"/>
      <c r="AC253" s="258"/>
      <c r="AD253" s="258"/>
      <c r="AE253" s="258"/>
      <c r="AF253" s="258"/>
      <c r="AG253" s="258"/>
      <c r="AH253" s="258"/>
      <c r="AI253" s="221">
        <f t="shared" si="10"/>
        <v>0</v>
      </c>
      <c r="AJ253" s="221">
        <f t="shared" si="10"/>
        <v>0</v>
      </c>
      <c r="AK253" s="221">
        <f t="shared" si="10"/>
        <v>10660</v>
      </c>
      <c r="AL253" s="221">
        <f t="shared" si="9"/>
        <v>0</v>
      </c>
      <c r="AM253" s="222">
        <f t="shared" si="8"/>
        <v>0</v>
      </c>
    </row>
    <row r="254" spans="1:39" s="237" customFormat="1" ht="20.100000000000001" customHeight="1" x14ac:dyDescent="0.2">
      <c r="A254" s="233" t="s">
        <v>394</v>
      </c>
      <c r="B254" s="234"/>
      <c r="C254" s="234"/>
      <c r="D254" s="234"/>
      <c r="E254" s="234"/>
      <c r="F254" s="254"/>
      <c r="G254" s="254"/>
      <c r="H254" s="254"/>
      <c r="I254" s="254"/>
      <c r="J254" s="258"/>
      <c r="K254" s="258"/>
      <c r="L254" s="258"/>
      <c r="M254" s="258"/>
      <c r="N254" s="258"/>
      <c r="O254" s="258"/>
      <c r="P254" s="258"/>
      <c r="Q254" s="258"/>
      <c r="R254" s="258"/>
      <c r="S254" s="258"/>
      <c r="T254" s="258"/>
      <c r="U254" s="258"/>
      <c r="V254" s="258"/>
      <c r="W254" s="258"/>
      <c r="X254" s="258"/>
      <c r="Y254" s="258"/>
      <c r="Z254" s="258"/>
      <c r="AA254" s="258"/>
      <c r="AB254" s="258"/>
      <c r="AC254" s="258"/>
      <c r="AD254" s="258"/>
      <c r="AE254" s="258"/>
      <c r="AF254" s="258"/>
      <c r="AG254" s="258"/>
      <c r="AH254" s="258"/>
      <c r="AI254" s="221">
        <f t="shared" si="10"/>
        <v>0</v>
      </c>
      <c r="AJ254" s="221">
        <f t="shared" si="10"/>
        <v>0</v>
      </c>
      <c r="AK254" s="221">
        <f t="shared" si="10"/>
        <v>0</v>
      </c>
      <c r="AL254" s="221">
        <f t="shared" si="9"/>
        <v>0</v>
      </c>
      <c r="AM254" s="222">
        <f t="shared" si="8"/>
        <v>0</v>
      </c>
    </row>
    <row r="255" spans="1:39" s="263" customFormat="1" ht="20.100000000000001" customHeight="1" x14ac:dyDescent="0.2">
      <c r="A255" s="233" t="s">
        <v>395</v>
      </c>
      <c r="B255" s="253"/>
      <c r="C255" s="253"/>
      <c r="D255" s="253"/>
      <c r="E255" s="253"/>
      <c r="F255" s="254"/>
      <c r="G255" s="255"/>
      <c r="H255" s="255"/>
      <c r="I255" s="255"/>
      <c r="J255" s="256"/>
      <c r="K255" s="256"/>
      <c r="L255" s="256"/>
      <c r="M255" s="256"/>
      <c r="N255" s="256"/>
      <c r="O255" s="256"/>
      <c r="P255" s="256"/>
      <c r="Q255" s="256"/>
      <c r="R255" s="256"/>
      <c r="S255" s="256"/>
      <c r="T255" s="256"/>
      <c r="U255" s="256"/>
      <c r="V255" s="256"/>
      <c r="W255" s="256"/>
      <c r="X255" s="256"/>
      <c r="Y255" s="256"/>
      <c r="Z255" s="256"/>
      <c r="AA255" s="256"/>
      <c r="AB255" s="256"/>
      <c r="AC255" s="256"/>
      <c r="AD255" s="256"/>
      <c r="AE255" s="256"/>
      <c r="AF255" s="256"/>
      <c r="AG255" s="256"/>
      <c r="AH255" s="256"/>
      <c r="AI255" s="221">
        <f t="shared" si="10"/>
        <v>0</v>
      </c>
      <c r="AJ255" s="221">
        <f t="shared" si="10"/>
        <v>0</v>
      </c>
      <c r="AK255" s="221">
        <f t="shared" si="10"/>
        <v>0</v>
      </c>
      <c r="AL255" s="221">
        <f t="shared" si="9"/>
        <v>0</v>
      </c>
      <c r="AM255" s="222">
        <f t="shared" si="8"/>
        <v>0</v>
      </c>
    </row>
    <row r="256" spans="1:39" s="274" customFormat="1" ht="20.100000000000001" customHeight="1" x14ac:dyDescent="0.2">
      <c r="A256" s="233" t="s">
        <v>396</v>
      </c>
      <c r="B256" s="271"/>
      <c r="C256" s="271"/>
      <c r="D256" s="271"/>
      <c r="E256" s="271"/>
      <c r="F256" s="254"/>
      <c r="G256" s="272"/>
      <c r="H256" s="272"/>
      <c r="I256" s="272"/>
      <c r="J256" s="273"/>
      <c r="K256" s="273"/>
      <c r="L256" s="273"/>
      <c r="M256" s="273"/>
      <c r="N256" s="273"/>
      <c r="O256" s="273"/>
      <c r="P256" s="273"/>
      <c r="Q256" s="273"/>
      <c r="R256" s="273"/>
      <c r="S256" s="273"/>
      <c r="T256" s="273"/>
      <c r="U256" s="273"/>
      <c r="V256" s="273"/>
      <c r="W256" s="273"/>
      <c r="X256" s="273"/>
      <c r="Y256" s="273"/>
      <c r="Z256" s="273"/>
      <c r="AA256" s="273"/>
      <c r="AB256" s="273"/>
      <c r="AC256" s="273"/>
      <c r="AD256" s="273"/>
      <c r="AE256" s="273"/>
      <c r="AF256" s="273"/>
      <c r="AG256" s="273"/>
      <c r="AH256" s="273"/>
      <c r="AI256" s="221">
        <f t="shared" si="10"/>
        <v>0</v>
      </c>
      <c r="AJ256" s="221">
        <f t="shared" si="10"/>
        <v>0</v>
      </c>
      <c r="AK256" s="221">
        <f t="shared" si="10"/>
        <v>0</v>
      </c>
      <c r="AL256" s="221">
        <f t="shared" si="9"/>
        <v>0</v>
      </c>
      <c r="AM256" s="222">
        <f t="shared" si="8"/>
        <v>0</v>
      </c>
    </row>
    <row r="257" spans="1:39" s="345" customFormat="1" ht="36" customHeight="1" thickBot="1" x14ac:dyDescent="0.3">
      <c r="A257" s="264" t="s">
        <v>397</v>
      </c>
      <c r="B257" s="344" t="s">
        <v>104</v>
      </c>
      <c r="C257" s="340">
        <v>500</v>
      </c>
      <c r="D257" s="340">
        <v>10887</v>
      </c>
      <c r="E257" s="340">
        <v>15655.294</v>
      </c>
      <c r="F257" s="340">
        <v>0</v>
      </c>
      <c r="G257" s="340">
        <v>0</v>
      </c>
      <c r="H257" s="340">
        <v>0</v>
      </c>
      <c r="I257" s="340">
        <v>0</v>
      </c>
      <c r="J257" s="340">
        <v>0</v>
      </c>
      <c r="K257" s="340"/>
      <c r="L257" s="340"/>
      <c r="M257" s="340"/>
      <c r="N257" s="340">
        <v>0</v>
      </c>
      <c r="O257" s="340"/>
      <c r="P257" s="340"/>
      <c r="Q257" s="340"/>
      <c r="R257" s="340">
        <v>0</v>
      </c>
      <c r="S257" s="340"/>
      <c r="T257" s="340"/>
      <c r="U257" s="340"/>
      <c r="V257" s="340">
        <v>0</v>
      </c>
      <c r="W257" s="340"/>
      <c r="X257" s="340"/>
      <c r="Y257" s="340"/>
      <c r="Z257" s="340">
        <v>0</v>
      </c>
      <c r="AA257" s="340"/>
      <c r="AB257" s="340"/>
      <c r="AC257" s="340"/>
      <c r="AD257" s="340">
        <v>0</v>
      </c>
      <c r="AE257" s="340"/>
      <c r="AF257" s="340"/>
      <c r="AG257" s="340"/>
      <c r="AH257" s="340">
        <v>0</v>
      </c>
      <c r="AI257" s="221">
        <f t="shared" si="10"/>
        <v>500</v>
      </c>
      <c r="AJ257" s="221">
        <f t="shared" si="10"/>
        <v>10887</v>
      </c>
      <c r="AK257" s="221">
        <f t="shared" si="10"/>
        <v>15655.294</v>
      </c>
      <c r="AL257" s="221">
        <f t="shared" si="9"/>
        <v>0</v>
      </c>
      <c r="AM257" s="222">
        <f t="shared" si="8"/>
        <v>0</v>
      </c>
    </row>
    <row r="258" spans="1:39" s="250" customFormat="1" ht="44.25" customHeight="1" x14ac:dyDescent="0.2">
      <c r="A258" s="268" t="s">
        <v>398</v>
      </c>
      <c r="B258" s="246"/>
      <c r="C258" s="246"/>
      <c r="D258" s="246"/>
      <c r="E258" s="246"/>
      <c r="F258" s="248"/>
      <c r="G258" s="248"/>
      <c r="H258" s="248"/>
      <c r="I258" s="248"/>
      <c r="J258" s="249"/>
      <c r="K258" s="249"/>
      <c r="L258" s="249"/>
      <c r="M258" s="249"/>
      <c r="N258" s="249"/>
      <c r="O258" s="249"/>
      <c r="P258" s="249"/>
      <c r="Q258" s="249"/>
      <c r="R258" s="249"/>
      <c r="S258" s="249"/>
      <c r="T258" s="249"/>
      <c r="U258" s="249"/>
      <c r="V258" s="249"/>
      <c r="W258" s="249"/>
      <c r="X258" s="249"/>
      <c r="Y258" s="249"/>
      <c r="Z258" s="341"/>
      <c r="AA258" s="341"/>
      <c r="AB258" s="341"/>
      <c r="AC258" s="341"/>
      <c r="AD258" s="249"/>
      <c r="AE258" s="249"/>
      <c r="AF258" s="249"/>
      <c r="AG258" s="249"/>
      <c r="AH258" s="341"/>
      <c r="AI258" s="221">
        <f t="shared" si="10"/>
        <v>0</v>
      </c>
      <c r="AJ258" s="221">
        <f t="shared" si="10"/>
        <v>0</v>
      </c>
      <c r="AK258" s="221">
        <f t="shared" si="10"/>
        <v>0</v>
      </c>
      <c r="AL258" s="221">
        <f t="shared" si="9"/>
        <v>0</v>
      </c>
      <c r="AM258" s="222">
        <f t="shared" si="8"/>
        <v>0</v>
      </c>
    </row>
    <row r="259" spans="1:39" s="334" customFormat="1" ht="38.25" customHeight="1" x14ac:dyDescent="0.2">
      <c r="A259" s="245" t="s">
        <v>399</v>
      </c>
      <c r="B259" s="309"/>
      <c r="C259" s="309"/>
      <c r="D259" s="309"/>
      <c r="E259" s="309"/>
      <c r="F259" s="247"/>
      <c r="G259" s="247"/>
      <c r="H259" s="247"/>
      <c r="I259" s="247"/>
      <c r="J259" s="320"/>
      <c r="K259" s="320"/>
      <c r="L259" s="320"/>
      <c r="M259" s="320"/>
      <c r="N259" s="320"/>
      <c r="O259" s="320"/>
      <c r="P259" s="320"/>
      <c r="Q259" s="320"/>
      <c r="R259" s="320"/>
      <c r="S259" s="320"/>
      <c r="T259" s="320"/>
      <c r="U259" s="320"/>
      <c r="V259" s="320"/>
      <c r="W259" s="320"/>
      <c r="X259" s="320"/>
      <c r="Y259" s="320"/>
      <c r="Z259" s="327"/>
      <c r="AA259" s="327"/>
      <c r="AB259" s="327"/>
      <c r="AC259" s="327"/>
      <c r="AD259" s="320"/>
      <c r="AE259" s="320"/>
      <c r="AF259" s="320"/>
      <c r="AG259" s="320"/>
      <c r="AH259" s="327"/>
      <c r="AI259" s="221">
        <f t="shared" si="10"/>
        <v>0</v>
      </c>
      <c r="AJ259" s="221">
        <f t="shared" si="10"/>
        <v>0</v>
      </c>
      <c r="AK259" s="221">
        <f t="shared" si="10"/>
        <v>0</v>
      </c>
      <c r="AL259" s="221">
        <f t="shared" si="9"/>
        <v>0</v>
      </c>
      <c r="AM259" s="222">
        <f t="shared" si="8"/>
        <v>0</v>
      </c>
    </row>
    <row r="260" spans="1:39" s="334" customFormat="1" ht="43.5" customHeight="1" x14ac:dyDescent="0.2">
      <c r="A260" s="245" t="s">
        <v>400</v>
      </c>
      <c r="B260" s="309"/>
      <c r="C260" s="309"/>
      <c r="D260" s="309"/>
      <c r="E260" s="309"/>
      <c r="F260" s="247"/>
      <c r="G260" s="247"/>
      <c r="H260" s="247"/>
      <c r="I260" s="247"/>
      <c r="J260" s="320"/>
      <c r="K260" s="320"/>
      <c r="L260" s="320"/>
      <c r="M260" s="320"/>
      <c r="N260" s="320"/>
      <c r="O260" s="320"/>
      <c r="P260" s="320"/>
      <c r="Q260" s="320"/>
      <c r="R260" s="320"/>
      <c r="S260" s="320"/>
      <c r="T260" s="320"/>
      <c r="U260" s="320"/>
      <c r="V260" s="320"/>
      <c r="W260" s="320"/>
      <c r="X260" s="320"/>
      <c r="Y260" s="320"/>
      <c r="Z260" s="327"/>
      <c r="AA260" s="327"/>
      <c r="AB260" s="327"/>
      <c r="AC260" s="327"/>
      <c r="AD260" s="320"/>
      <c r="AE260" s="320"/>
      <c r="AF260" s="320"/>
      <c r="AG260" s="320"/>
      <c r="AH260" s="327"/>
      <c r="AI260" s="221">
        <f t="shared" si="10"/>
        <v>0</v>
      </c>
      <c r="AJ260" s="221">
        <f t="shared" si="10"/>
        <v>0</v>
      </c>
      <c r="AK260" s="221">
        <f t="shared" si="10"/>
        <v>0</v>
      </c>
      <c r="AL260" s="221">
        <f t="shared" si="9"/>
        <v>0</v>
      </c>
      <c r="AM260" s="222">
        <f t="shared" ref="AM260:AM318" si="11">J260+N260+R260+V260+Z260+AD260+AH260</f>
        <v>0</v>
      </c>
    </row>
    <row r="261" spans="1:39" s="252" customFormat="1" ht="44.25" customHeight="1" x14ac:dyDescent="0.2">
      <c r="A261" s="241" t="s">
        <v>401</v>
      </c>
      <c r="B261" s="251"/>
      <c r="C261" s="251">
        <v>19000</v>
      </c>
      <c r="D261" s="251">
        <v>9000</v>
      </c>
      <c r="E261" s="251">
        <v>9211.7330000000002</v>
      </c>
      <c r="F261" s="284">
        <v>9000</v>
      </c>
      <c r="G261" s="284"/>
      <c r="H261" s="284"/>
      <c r="I261" s="284"/>
      <c r="J261" s="284">
        <v>0</v>
      </c>
      <c r="K261" s="284"/>
      <c r="L261" s="284"/>
      <c r="M261" s="284"/>
      <c r="N261" s="284">
        <v>0</v>
      </c>
      <c r="O261" s="284"/>
      <c r="P261" s="284"/>
      <c r="Q261" s="284"/>
      <c r="R261" s="284">
        <v>0</v>
      </c>
      <c r="S261" s="284"/>
      <c r="T261" s="284"/>
      <c r="U261" s="284"/>
      <c r="V261" s="284">
        <v>0</v>
      </c>
      <c r="W261" s="284"/>
      <c r="X261" s="284"/>
      <c r="Y261" s="284"/>
      <c r="Z261" s="284">
        <v>0</v>
      </c>
      <c r="AA261" s="284"/>
      <c r="AB261" s="284"/>
      <c r="AC261" s="284"/>
      <c r="AD261" s="284">
        <v>0</v>
      </c>
      <c r="AE261" s="284"/>
      <c r="AF261" s="284"/>
      <c r="AG261" s="284"/>
      <c r="AH261" s="284">
        <v>0</v>
      </c>
      <c r="AI261" s="221">
        <f t="shared" si="10"/>
        <v>19000</v>
      </c>
      <c r="AJ261" s="221">
        <f t="shared" si="10"/>
        <v>9000</v>
      </c>
      <c r="AK261" s="221">
        <f t="shared" si="10"/>
        <v>9211.7330000000002</v>
      </c>
      <c r="AL261" s="221">
        <f t="shared" si="9"/>
        <v>9000</v>
      </c>
      <c r="AM261" s="222">
        <f t="shared" si="11"/>
        <v>0</v>
      </c>
    </row>
    <row r="262" spans="1:39" s="270" customFormat="1" ht="20.100000000000001" customHeight="1" x14ac:dyDescent="0.2">
      <c r="A262" s="233" t="s">
        <v>402</v>
      </c>
      <c r="B262" s="253"/>
      <c r="C262" s="253"/>
      <c r="D262" s="253"/>
      <c r="E262" s="253"/>
      <c r="F262" s="278"/>
      <c r="G262" s="291"/>
      <c r="H262" s="291"/>
      <c r="I262" s="291"/>
      <c r="J262" s="287"/>
      <c r="K262" s="287"/>
      <c r="L262" s="287"/>
      <c r="M262" s="287"/>
      <c r="N262" s="287"/>
      <c r="O262" s="287"/>
      <c r="P262" s="287"/>
      <c r="Q262" s="287"/>
      <c r="R262" s="287"/>
      <c r="S262" s="287"/>
      <c r="T262" s="287"/>
      <c r="U262" s="287"/>
      <c r="V262" s="287"/>
      <c r="W262" s="287"/>
      <c r="X262" s="287"/>
      <c r="Y262" s="287"/>
      <c r="Z262" s="287"/>
      <c r="AA262" s="287"/>
      <c r="AB262" s="287"/>
      <c r="AC262" s="287"/>
      <c r="AD262" s="287"/>
      <c r="AE262" s="287"/>
      <c r="AF262" s="287"/>
      <c r="AG262" s="287"/>
      <c r="AH262" s="287"/>
      <c r="AI262" s="221">
        <f t="shared" si="10"/>
        <v>0</v>
      </c>
      <c r="AJ262" s="221">
        <f t="shared" si="10"/>
        <v>0</v>
      </c>
      <c r="AK262" s="221">
        <f t="shared" si="10"/>
        <v>0</v>
      </c>
      <c r="AL262" s="221">
        <f t="shared" si="9"/>
        <v>0</v>
      </c>
      <c r="AM262" s="222">
        <f t="shared" si="11"/>
        <v>0</v>
      </c>
    </row>
    <row r="263" spans="1:39" s="260" customFormat="1" ht="20.100000000000001" customHeight="1" x14ac:dyDescent="0.2">
      <c r="A263" s="233" t="s">
        <v>403</v>
      </c>
      <c r="B263" s="234"/>
      <c r="C263" s="234"/>
      <c r="D263" s="234"/>
      <c r="E263" s="234"/>
      <c r="F263" s="278"/>
      <c r="G263" s="278"/>
      <c r="H263" s="278"/>
      <c r="I263" s="278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79"/>
      <c r="AE263" s="279"/>
      <c r="AF263" s="279"/>
      <c r="AG263" s="279"/>
      <c r="AH263" s="279"/>
      <c r="AI263" s="221">
        <f t="shared" si="10"/>
        <v>0</v>
      </c>
      <c r="AJ263" s="221">
        <f t="shared" si="10"/>
        <v>0</v>
      </c>
      <c r="AK263" s="221">
        <f t="shared" si="10"/>
        <v>0</v>
      </c>
      <c r="AL263" s="221">
        <f t="shared" si="10"/>
        <v>0</v>
      </c>
      <c r="AM263" s="222">
        <f t="shared" si="11"/>
        <v>0</v>
      </c>
    </row>
    <row r="264" spans="1:39" s="260" customFormat="1" ht="20.100000000000001" customHeight="1" x14ac:dyDescent="0.2">
      <c r="A264" s="233" t="s">
        <v>404</v>
      </c>
      <c r="B264" s="234"/>
      <c r="C264" s="234"/>
      <c r="D264" s="234"/>
      <c r="E264" s="234"/>
      <c r="F264" s="278"/>
      <c r="G264" s="278"/>
      <c r="H264" s="278"/>
      <c r="I264" s="278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21">
        <f t="shared" ref="AI264:AL302" si="12">C264+G264+K264+O264+S264+W264+AA264+AE264</f>
        <v>0</v>
      </c>
      <c r="AJ264" s="221">
        <f t="shared" si="12"/>
        <v>0</v>
      </c>
      <c r="AK264" s="221">
        <f t="shared" si="12"/>
        <v>0</v>
      </c>
      <c r="AL264" s="221">
        <f t="shared" si="12"/>
        <v>0</v>
      </c>
      <c r="AM264" s="222">
        <f t="shared" si="11"/>
        <v>0</v>
      </c>
    </row>
    <row r="265" spans="1:39" s="260" customFormat="1" ht="20.100000000000001" customHeight="1" x14ac:dyDescent="0.2">
      <c r="A265" s="233" t="s">
        <v>405</v>
      </c>
      <c r="B265" s="234"/>
      <c r="C265" s="234"/>
      <c r="D265" s="234">
        <v>9000</v>
      </c>
      <c r="E265" s="234">
        <v>9211.7330000000002</v>
      </c>
      <c r="F265" s="278">
        <v>9000</v>
      </c>
      <c r="G265" s="278"/>
      <c r="H265" s="278"/>
      <c r="I265" s="278"/>
      <c r="J265" s="282"/>
      <c r="K265" s="282"/>
      <c r="L265" s="282"/>
      <c r="M265" s="282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79"/>
      <c r="AE265" s="279"/>
      <c r="AF265" s="279"/>
      <c r="AG265" s="279"/>
      <c r="AH265" s="279"/>
      <c r="AI265" s="221">
        <f t="shared" si="12"/>
        <v>0</v>
      </c>
      <c r="AJ265" s="221">
        <f t="shared" si="12"/>
        <v>9000</v>
      </c>
      <c r="AK265" s="221">
        <f t="shared" si="12"/>
        <v>9211.7330000000002</v>
      </c>
      <c r="AL265" s="221">
        <f t="shared" si="12"/>
        <v>9000</v>
      </c>
      <c r="AM265" s="222">
        <f t="shared" si="11"/>
        <v>0</v>
      </c>
    </row>
    <row r="266" spans="1:39" s="260" customFormat="1" ht="20.100000000000001" customHeight="1" x14ac:dyDescent="0.2">
      <c r="A266" s="233" t="s">
        <v>406</v>
      </c>
      <c r="B266" s="234"/>
      <c r="C266" s="234"/>
      <c r="D266" s="234"/>
      <c r="E266" s="234"/>
      <c r="F266" s="278"/>
      <c r="G266" s="278"/>
      <c r="H266" s="278"/>
      <c r="I266" s="278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79"/>
      <c r="AE266" s="279"/>
      <c r="AF266" s="279"/>
      <c r="AG266" s="279"/>
      <c r="AH266" s="279"/>
      <c r="AI266" s="221">
        <f t="shared" si="12"/>
        <v>0</v>
      </c>
      <c r="AJ266" s="221">
        <f t="shared" si="12"/>
        <v>0</v>
      </c>
      <c r="AK266" s="221">
        <f t="shared" si="12"/>
        <v>0</v>
      </c>
      <c r="AL266" s="221">
        <f t="shared" si="12"/>
        <v>0</v>
      </c>
      <c r="AM266" s="222">
        <f t="shared" si="11"/>
        <v>0</v>
      </c>
    </row>
    <row r="267" spans="1:39" s="260" customFormat="1" ht="28.5" customHeight="1" x14ac:dyDescent="0.2">
      <c r="A267" s="233" t="s">
        <v>407</v>
      </c>
      <c r="B267" s="234"/>
      <c r="C267" s="234"/>
      <c r="D267" s="234"/>
      <c r="E267" s="234"/>
      <c r="F267" s="247"/>
      <c r="G267" s="247"/>
      <c r="H267" s="247"/>
      <c r="I267" s="247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21">
        <f t="shared" si="12"/>
        <v>0</v>
      </c>
      <c r="AJ267" s="221">
        <f t="shared" si="12"/>
        <v>0</v>
      </c>
      <c r="AK267" s="221">
        <f t="shared" si="12"/>
        <v>0</v>
      </c>
      <c r="AL267" s="221">
        <f t="shared" si="12"/>
        <v>0</v>
      </c>
      <c r="AM267" s="222">
        <f t="shared" si="11"/>
        <v>0</v>
      </c>
    </row>
    <row r="268" spans="1:39" s="260" customFormat="1" ht="28.5" customHeight="1" x14ac:dyDescent="0.2">
      <c r="A268" s="233" t="s">
        <v>408</v>
      </c>
      <c r="B268" s="234"/>
      <c r="C268" s="234"/>
      <c r="D268" s="234"/>
      <c r="E268" s="234"/>
      <c r="F268" s="254"/>
      <c r="G268" s="254"/>
      <c r="H268" s="254"/>
      <c r="I268" s="254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9"/>
      <c r="AC268" s="279"/>
      <c r="AD268" s="279"/>
      <c r="AE268" s="279"/>
      <c r="AF268" s="279"/>
      <c r="AG268" s="279"/>
      <c r="AH268" s="279"/>
      <c r="AI268" s="221">
        <f t="shared" si="12"/>
        <v>0</v>
      </c>
      <c r="AJ268" s="221">
        <f t="shared" si="12"/>
        <v>0</v>
      </c>
      <c r="AK268" s="221">
        <f t="shared" si="12"/>
        <v>0</v>
      </c>
      <c r="AL268" s="221">
        <f t="shared" si="12"/>
        <v>0</v>
      </c>
      <c r="AM268" s="222">
        <f t="shared" si="11"/>
        <v>0</v>
      </c>
    </row>
    <row r="269" spans="1:39" s="260" customFormat="1" ht="20.100000000000001" customHeight="1" x14ac:dyDescent="0.2">
      <c r="A269" s="233" t="s">
        <v>409</v>
      </c>
      <c r="B269" s="234"/>
      <c r="C269" s="234"/>
      <c r="D269" s="234"/>
      <c r="E269" s="234"/>
      <c r="F269" s="254"/>
      <c r="G269" s="254"/>
      <c r="H269" s="254"/>
      <c r="I269" s="254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79"/>
      <c r="AE269" s="279"/>
      <c r="AF269" s="279"/>
      <c r="AG269" s="279"/>
      <c r="AH269" s="279"/>
      <c r="AI269" s="221">
        <f t="shared" si="12"/>
        <v>0</v>
      </c>
      <c r="AJ269" s="221">
        <f t="shared" si="12"/>
        <v>0</v>
      </c>
      <c r="AK269" s="221">
        <f t="shared" si="12"/>
        <v>0</v>
      </c>
      <c r="AL269" s="221">
        <f t="shared" si="12"/>
        <v>0</v>
      </c>
      <c r="AM269" s="222">
        <f t="shared" si="11"/>
        <v>0</v>
      </c>
    </row>
    <row r="270" spans="1:39" s="260" customFormat="1" ht="20.100000000000001" customHeight="1" x14ac:dyDescent="0.2">
      <c r="A270" s="233" t="s">
        <v>410</v>
      </c>
      <c r="B270" s="234"/>
      <c r="C270" s="234"/>
      <c r="D270" s="234"/>
      <c r="E270" s="234"/>
      <c r="F270" s="254"/>
      <c r="G270" s="254"/>
      <c r="H270" s="254"/>
      <c r="I270" s="254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9"/>
      <c r="AC270" s="279"/>
      <c r="AD270" s="279"/>
      <c r="AE270" s="279"/>
      <c r="AF270" s="279"/>
      <c r="AG270" s="279"/>
      <c r="AH270" s="279"/>
      <c r="AI270" s="221">
        <f t="shared" si="12"/>
        <v>0</v>
      </c>
      <c r="AJ270" s="221">
        <f t="shared" si="12"/>
        <v>0</v>
      </c>
      <c r="AK270" s="221">
        <f t="shared" si="12"/>
        <v>0</v>
      </c>
      <c r="AL270" s="221">
        <f t="shared" si="12"/>
        <v>0</v>
      </c>
      <c r="AM270" s="222">
        <f t="shared" si="11"/>
        <v>0</v>
      </c>
    </row>
    <row r="271" spans="1:39" s="252" customFormat="1" ht="27" customHeight="1" x14ac:dyDescent="0.2">
      <c r="A271" s="241" t="s">
        <v>411</v>
      </c>
      <c r="B271" s="251"/>
      <c r="C271" s="342">
        <v>0</v>
      </c>
      <c r="D271" s="342">
        <v>90000</v>
      </c>
      <c r="E271" s="342">
        <v>90000</v>
      </c>
      <c r="F271" s="342">
        <v>0</v>
      </c>
      <c r="G271" s="342"/>
      <c r="H271" s="342"/>
      <c r="I271" s="342"/>
      <c r="J271" s="342">
        <v>0</v>
      </c>
      <c r="K271" s="342"/>
      <c r="L271" s="342"/>
      <c r="M271" s="342"/>
      <c r="N271" s="342">
        <v>0</v>
      </c>
      <c r="O271" s="342"/>
      <c r="P271" s="342"/>
      <c r="Q271" s="342"/>
      <c r="R271" s="342">
        <v>0</v>
      </c>
      <c r="S271" s="342"/>
      <c r="T271" s="342"/>
      <c r="U271" s="342"/>
      <c r="V271" s="342">
        <v>0</v>
      </c>
      <c r="W271" s="342"/>
      <c r="X271" s="342"/>
      <c r="Y271" s="342"/>
      <c r="Z271" s="342">
        <v>0</v>
      </c>
      <c r="AA271" s="342"/>
      <c r="AB271" s="342"/>
      <c r="AC271" s="342"/>
      <c r="AD271" s="342">
        <v>0</v>
      </c>
      <c r="AE271" s="342"/>
      <c r="AF271" s="342"/>
      <c r="AG271" s="342"/>
      <c r="AH271" s="342">
        <v>0</v>
      </c>
      <c r="AI271" s="221">
        <f t="shared" si="12"/>
        <v>0</v>
      </c>
      <c r="AJ271" s="221">
        <f t="shared" si="12"/>
        <v>90000</v>
      </c>
      <c r="AK271" s="221">
        <f t="shared" si="12"/>
        <v>90000</v>
      </c>
      <c r="AL271" s="221">
        <f t="shared" si="12"/>
        <v>0</v>
      </c>
      <c r="AM271" s="222">
        <f t="shared" si="11"/>
        <v>0</v>
      </c>
    </row>
    <row r="272" spans="1:39" s="270" customFormat="1" ht="20.100000000000001" customHeight="1" x14ac:dyDescent="0.2">
      <c r="A272" s="233" t="s">
        <v>412</v>
      </c>
      <c r="B272" s="253"/>
      <c r="C272" s="253"/>
      <c r="D272" s="253"/>
      <c r="E272" s="253"/>
      <c r="F272" s="254"/>
      <c r="G272" s="255"/>
      <c r="H272" s="255"/>
      <c r="I272" s="255"/>
      <c r="J272" s="256"/>
      <c r="K272" s="256"/>
      <c r="L272" s="256"/>
      <c r="M272" s="256"/>
      <c r="N272" s="256"/>
      <c r="O272" s="256"/>
      <c r="P272" s="256"/>
      <c r="Q272" s="256"/>
      <c r="R272" s="256"/>
      <c r="S272" s="256"/>
      <c r="T272" s="256"/>
      <c r="U272" s="256"/>
      <c r="V272" s="256"/>
      <c r="W272" s="256"/>
      <c r="X272" s="256"/>
      <c r="Y272" s="256"/>
      <c r="Z272" s="256"/>
      <c r="AA272" s="256"/>
      <c r="AB272" s="256"/>
      <c r="AC272" s="256"/>
      <c r="AD272" s="256"/>
      <c r="AE272" s="256"/>
      <c r="AF272" s="256"/>
      <c r="AG272" s="256"/>
      <c r="AH272" s="256"/>
      <c r="AI272" s="221">
        <f t="shared" si="12"/>
        <v>0</v>
      </c>
      <c r="AJ272" s="221">
        <f t="shared" si="12"/>
        <v>0</v>
      </c>
      <c r="AK272" s="221">
        <f t="shared" si="12"/>
        <v>0</v>
      </c>
      <c r="AL272" s="221">
        <f t="shared" si="12"/>
        <v>0</v>
      </c>
      <c r="AM272" s="222">
        <f t="shared" si="11"/>
        <v>0</v>
      </c>
    </row>
    <row r="273" spans="1:39" s="260" customFormat="1" ht="20.100000000000001" customHeight="1" x14ac:dyDescent="0.2">
      <c r="A273" s="233" t="s">
        <v>413</v>
      </c>
      <c r="B273" s="234"/>
      <c r="C273" s="234"/>
      <c r="D273" s="234"/>
      <c r="E273" s="234"/>
      <c r="F273" s="254"/>
      <c r="G273" s="254"/>
      <c r="H273" s="254"/>
      <c r="I273" s="254"/>
      <c r="J273" s="258"/>
      <c r="K273" s="258"/>
      <c r="L273" s="258"/>
      <c r="M273" s="258"/>
      <c r="N273" s="258"/>
      <c r="O273" s="258"/>
      <c r="P273" s="258"/>
      <c r="Q273" s="258"/>
      <c r="R273" s="258"/>
      <c r="S273" s="258"/>
      <c r="T273" s="258"/>
      <c r="U273" s="258"/>
      <c r="V273" s="258"/>
      <c r="W273" s="258"/>
      <c r="X273" s="258"/>
      <c r="Y273" s="258"/>
      <c r="Z273" s="258"/>
      <c r="AA273" s="258"/>
      <c r="AB273" s="258"/>
      <c r="AC273" s="258"/>
      <c r="AD273" s="258"/>
      <c r="AE273" s="258"/>
      <c r="AF273" s="258"/>
      <c r="AG273" s="258"/>
      <c r="AH273" s="258"/>
      <c r="AI273" s="221">
        <f t="shared" si="12"/>
        <v>0</v>
      </c>
      <c r="AJ273" s="221">
        <f t="shared" si="12"/>
        <v>0</v>
      </c>
      <c r="AK273" s="221">
        <f t="shared" si="12"/>
        <v>0</v>
      </c>
      <c r="AL273" s="221">
        <f t="shared" si="12"/>
        <v>0</v>
      </c>
      <c r="AM273" s="222">
        <f t="shared" si="11"/>
        <v>0</v>
      </c>
    </row>
    <row r="274" spans="1:39" s="260" customFormat="1" ht="20.100000000000001" customHeight="1" x14ac:dyDescent="0.2">
      <c r="A274" s="233" t="s">
        <v>414</v>
      </c>
      <c r="B274" s="234"/>
      <c r="C274" s="234"/>
      <c r="D274" s="234">
        <v>90000</v>
      </c>
      <c r="E274" s="234">
        <v>90000</v>
      </c>
      <c r="F274" s="254"/>
      <c r="G274" s="254"/>
      <c r="H274" s="254"/>
      <c r="I274" s="254"/>
      <c r="J274" s="258"/>
      <c r="K274" s="258"/>
      <c r="L274" s="258"/>
      <c r="M274" s="258"/>
      <c r="N274" s="258"/>
      <c r="O274" s="258"/>
      <c r="P274" s="258"/>
      <c r="Q274" s="258"/>
      <c r="R274" s="258"/>
      <c r="S274" s="258"/>
      <c r="T274" s="258"/>
      <c r="U274" s="258"/>
      <c r="V274" s="258"/>
      <c r="W274" s="258"/>
      <c r="X274" s="258"/>
      <c r="Y274" s="258"/>
      <c r="Z274" s="258"/>
      <c r="AA274" s="258"/>
      <c r="AB274" s="258"/>
      <c r="AC274" s="258"/>
      <c r="AD274" s="258"/>
      <c r="AE274" s="258"/>
      <c r="AF274" s="258"/>
      <c r="AG274" s="258"/>
      <c r="AH274" s="258"/>
      <c r="AI274" s="221">
        <f t="shared" si="12"/>
        <v>0</v>
      </c>
      <c r="AJ274" s="221">
        <f t="shared" si="12"/>
        <v>90000</v>
      </c>
      <c r="AK274" s="221">
        <f t="shared" si="12"/>
        <v>90000</v>
      </c>
      <c r="AL274" s="221">
        <f t="shared" si="12"/>
        <v>0</v>
      </c>
      <c r="AM274" s="222">
        <f t="shared" si="11"/>
        <v>0</v>
      </c>
    </row>
    <row r="275" spans="1:39" s="260" customFormat="1" ht="20.100000000000001" customHeight="1" x14ac:dyDescent="0.2">
      <c r="A275" s="233" t="s">
        <v>415</v>
      </c>
      <c r="B275" s="234"/>
      <c r="C275" s="234"/>
      <c r="D275" s="234"/>
      <c r="E275" s="234"/>
      <c r="F275" s="254"/>
      <c r="G275" s="254"/>
      <c r="H275" s="254"/>
      <c r="I275" s="254"/>
      <c r="J275" s="282"/>
      <c r="K275" s="282"/>
      <c r="L275" s="282"/>
      <c r="M275" s="282"/>
      <c r="N275" s="282"/>
      <c r="O275" s="282"/>
      <c r="P275" s="282"/>
      <c r="Q275" s="282"/>
      <c r="R275" s="258"/>
      <c r="S275" s="258"/>
      <c r="T275" s="258"/>
      <c r="U275" s="258"/>
      <c r="V275" s="258"/>
      <c r="W275" s="258"/>
      <c r="X275" s="258"/>
      <c r="Y275" s="258"/>
      <c r="Z275" s="258"/>
      <c r="AA275" s="258"/>
      <c r="AB275" s="258"/>
      <c r="AC275" s="258"/>
      <c r="AD275" s="258"/>
      <c r="AE275" s="258"/>
      <c r="AF275" s="258"/>
      <c r="AG275" s="258"/>
      <c r="AH275" s="258"/>
      <c r="AI275" s="221">
        <f t="shared" si="12"/>
        <v>0</v>
      </c>
      <c r="AJ275" s="221">
        <f t="shared" si="12"/>
        <v>0</v>
      </c>
      <c r="AK275" s="221">
        <f t="shared" si="12"/>
        <v>0</v>
      </c>
      <c r="AL275" s="221">
        <f t="shared" si="12"/>
        <v>0</v>
      </c>
      <c r="AM275" s="222">
        <f t="shared" si="11"/>
        <v>0</v>
      </c>
    </row>
    <row r="276" spans="1:39" s="260" customFormat="1" ht="20.100000000000001" hidden="1" customHeight="1" x14ac:dyDescent="0.2">
      <c r="A276" s="233" t="s">
        <v>416</v>
      </c>
      <c r="B276" s="234"/>
      <c r="C276" s="234"/>
      <c r="D276" s="234"/>
      <c r="E276" s="234"/>
      <c r="F276" s="254"/>
      <c r="G276" s="254"/>
      <c r="H276" s="254"/>
      <c r="I276" s="254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  <c r="U276" s="258"/>
      <c r="V276" s="258"/>
      <c r="W276" s="258"/>
      <c r="X276" s="258"/>
      <c r="Y276" s="258"/>
      <c r="Z276" s="258"/>
      <c r="AA276" s="258"/>
      <c r="AB276" s="258"/>
      <c r="AC276" s="258"/>
      <c r="AD276" s="258"/>
      <c r="AE276" s="258"/>
      <c r="AF276" s="258"/>
      <c r="AG276" s="258"/>
      <c r="AH276" s="258"/>
      <c r="AI276" s="221">
        <f t="shared" si="12"/>
        <v>0</v>
      </c>
      <c r="AJ276" s="221">
        <f t="shared" si="12"/>
        <v>0</v>
      </c>
      <c r="AK276" s="221">
        <f t="shared" si="12"/>
        <v>0</v>
      </c>
      <c r="AL276" s="221">
        <f t="shared" si="12"/>
        <v>0</v>
      </c>
      <c r="AM276" s="222">
        <f t="shared" si="11"/>
        <v>0</v>
      </c>
    </row>
    <row r="277" spans="1:39" s="260" customFormat="1" ht="27" hidden="1" customHeight="1" x14ac:dyDescent="0.2">
      <c r="A277" s="233" t="s">
        <v>417</v>
      </c>
      <c r="B277" s="234"/>
      <c r="C277" s="234"/>
      <c r="D277" s="234"/>
      <c r="E277" s="234"/>
      <c r="F277" s="254"/>
      <c r="G277" s="254"/>
      <c r="H277" s="254"/>
      <c r="I277" s="254"/>
      <c r="J277" s="258"/>
      <c r="K277" s="258"/>
      <c r="L277" s="258"/>
      <c r="M277" s="258"/>
      <c r="N277" s="258"/>
      <c r="O277" s="258"/>
      <c r="P277" s="258"/>
      <c r="Q277" s="258"/>
      <c r="R277" s="258"/>
      <c r="S277" s="258"/>
      <c r="T277" s="258"/>
      <c r="U277" s="258"/>
      <c r="V277" s="258"/>
      <c r="W277" s="258"/>
      <c r="X277" s="258"/>
      <c r="Y277" s="258"/>
      <c r="Z277" s="258"/>
      <c r="AA277" s="258"/>
      <c r="AB277" s="258"/>
      <c r="AC277" s="258"/>
      <c r="AD277" s="258"/>
      <c r="AE277" s="258"/>
      <c r="AF277" s="258"/>
      <c r="AG277" s="258"/>
      <c r="AH277" s="258"/>
      <c r="AI277" s="221">
        <f t="shared" si="12"/>
        <v>0</v>
      </c>
      <c r="AJ277" s="221">
        <f t="shared" si="12"/>
        <v>0</v>
      </c>
      <c r="AK277" s="221">
        <f t="shared" si="12"/>
        <v>0</v>
      </c>
      <c r="AL277" s="221">
        <f t="shared" si="12"/>
        <v>0</v>
      </c>
      <c r="AM277" s="222">
        <f t="shared" si="11"/>
        <v>0</v>
      </c>
    </row>
    <row r="278" spans="1:39" s="260" customFormat="1" ht="27" hidden="1" customHeight="1" x14ac:dyDescent="0.2">
      <c r="A278" s="233" t="s">
        <v>418</v>
      </c>
      <c r="B278" s="234"/>
      <c r="C278" s="234"/>
      <c r="D278" s="234"/>
      <c r="E278" s="234"/>
      <c r="F278" s="254"/>
      <c r="G278" s="254"/>
      <c r="H278" s="254"/>
      <c r="I278" s="254"/>
      <c r="J278" s="258"/>
      <c r="K278" s="258"/>
      <c r="L278" s="258"/>
      <c r="M278" s="258"/>
      <c r="N278" s="258"/>
      <c r="O278" s="258"/>
      <c r="P278" s="258"/>
      <c r="Q278" s="258"/>
      <c r="R278" s="258"/>
      <c r="S278" s="258"/>
      <c r="T278" s="258"/>
      <c r="U278" s="258"/>
      <c r="V278" s="258"/>
      <c r="W278" s="258"/>
      <c r="X278" s="258"/>
      <c r="Y278" s="258"/>
      <c r="Z278" s="258"/>
      <c r="AA278" s="258"/>
      <c r="AB278" s="258"/>
      <c r="AC278" s="258"/>
      <c r="AD278" s="258"/>
      <c r="AE278" s="258"/>
      <c r="AF278" s="258"/>
      <c r="AG278" s="258"/>
      <c r="AH278" s="258"/>
      <c r="AI278" s="221">
        <f t="shared" si="12"/>
        <v>0</v>
      </c>
      <c r="AJ278" s="221">
        <f t="shared" si="12"/>
        <v>0</v>
      </c>
      <c r="AK278" s="221">
        <f t="shared" si="12"/>
        <v>0</v>
      </c>
      <c r="AL278" s="221">
        <f t="shared" si="12"/>
        <v>0</v>
      </c>
      <c r="AM278" s="222">
        <f t="shared" si="11"/>
        <v>0</v>
      </c>
    </row>
    <row r="279" spans="1:39" s="260" customFormat="1" ht="20.100000000000001" hidden="1" customHeight="1" x14ac:dyDescent="0.2">
      <c r="A279" s="233" t="s">
        <v>419</v>
      </c>
      <c r="B279" s="234"/>
      <c r="C279" s="234"/>
      <c r="D279" s="234"/>
      <c r="E279" s="234"/>
      <c r="F279" s="346"/>
      <c r="G279" s="346"/>
      <c r="H279" s="346"/>
      <c r="I279" s="346"/>
      <c r="J279" s="258"/>
      <c r="K279" s="258"/>
      <c r="L279" s="258"/>
      <c r="M279" s="258"/>
      <c r="N279" s="258"/>
      <c r="O279" s="258"/>
      <c r="P279" s="258"/>
      <c r="Q279" s="258"/>
      <c r="R279" s="258"/>
      <c r="S279" s="258"/>
      <c r="T279" s="258"/>
      <c r="U279" s="258"/>
      <c r="V279" s="258"/>
      <c r="W279" s="258"/>
      <c r="X279" s="258"/>
      <c r="Y279" s="258"/>
      <c r="Z279" s="258"/>
      <c r="AA279" s="258"/>
      <c r="AB279" s="258"/>
      <c r="AC279" s="258"/>
      <c r="AD279" s="258"/>
      <c r="AE279" s="258"/>
      <c r="AF279" s="258"/>
      <c r="AG279" s="258"/>
      <c r="AH279" s="258"/>
      <c r="AI279" s="221">
        <f t="shared" si="12"/>
        <v>0</v>
      </c>
      <c r="AJ279" s="221">
        <f t="shared" si="12"/>
        <v>0</v>
      </c>
      <c r="AK279" s="221">
        <f t="shared" si="12"/>
        <v>0</v>
      </c>
      <c r="AL279" s="221">
        <f t="shared" si="12"/>
        <v>0</v>
      </c>
      <c r="AM279" s="222">
        <f t="shared" si="11"/>
        <v>0</v>
      </c>
    </row>
    <row r="280" spans="1:39" s="260" customFormat="1" ht="20.100000000000001" hidden="1" customHeight="1" x14ac:dyDescent="0.2">
      <c r="A280" s="233" t="s">
        <v>420</v>
      </c>
      <c r="B280" s="234"/>
      <c r="C280" s="234"/>
      <c r="D280" s="234"/>
      <c r="E280" s="234"/>
      <c r="F280" s="346"/>
      <c r="G280" s="346"/>
      <c r="H280" s="346"/>
      <c r="I280" s="346"/>
      <c r="J280" s="258"/>
      <c r="K280" s="258"/>
      <c r="L280" s="258"/>
      <c r="M280" s="258"/>
      <c r="N280" s="258"/>
      <c r="O280" s="258"/>
      <c r="P280" s="258"/>
      <c r="Q280" s="258"/>
      <c r="R280" s="258"/>
      <c r="S280" s="258"/>
      <c r="T280" s="258"/>
      <c r="U280" s="258"/>
      <c r="V280" s="258"/>
      <c r="W280" s="258"/>
      <c r="X280" s="258"/>
      <c r="Y280" s="258"/>
      <c r="Z280" s="258"/>
      <c r="AA280" s="258"/>
      <c r="AB280" s="258"/>
      <c r="AC280" s="258"/>
      <c r="AD280" s="258"/>
      <c r="AE280" s="258"/>
      <c r="AF280" s="258"/>
      <c r="AG280" s="258"/>
      <c r="AH280" s="258"/>
      <c r="AI280" s="221">
        <f t="shared" si="12"/>
        <v>0</v>
      </c>
      <c r="AJ280" s="221">
        <f t="shared" si="12"/>
        <v>0</v>
      </c>
      <c r="AK280" s="221">
        <f t="shared" si="12"/>
        <v>0</v>
      </c>
      <c r="AL280" s="221">
        <f t="shared" si="12"/>
        <v>0</v>
      </c>
      <c r="AM280" s="222">
        <f t="shared" si="11"/>
        <v>0</v>
      </c>
    </row>
    <row r="281" spans="1:39" s="260" customFormat="1" ht="20.100000000000001" hidden="1" customHeight="1" x14ac:dyDescent="0.2">
      <c r="A281" s="233" t="s">
        <v>421</v>
      </c>
      <c r="B281" s="234"/>
      <c r="C281" s="234"/>
      <c r="D281" s="234"/>
      <c r="E281" s="234"/>
      <c r="F281" s="240"/>
      <c r="G281" s="240"/>
      <c r="H281" s="240"/>
      <c r="I281" s="240"/>
      <c r="J281" s="258"/>
      <c r="K281" s="258"/>
      <c r="L281" s="258"/>
      <c r="M281" s="258"/>
      <c r="N281" s="258"/>
      <c r="O281" s="258"/>
      <c r="P281" s="258"/>
      <c r="Q281" s="258"/>
      <c r="R281" s="258"/>
      <c r="S281" s="258"/>
      <c r="T281" s="258"/>
      <c r="U281" s="258"/>
      <c r="V281" s="258"/>
      <c r="W281" s="258"/>
      <c r="X281" s="258"/>
      <c r="Y281" s="258"/>
      <c r="Z281" s="258"/>
      <c r="AA281" s="258"/>
      <c r="AB281" s="258"/>
      <c r="AC281" s="258"/>
      <c r="AD281" s="258"/>
      <c r="AE281" s="258"/>
      <c r="AF281" s="258"/>
      <c r="AG281" s="258"/>
      <c r="AH281" s="258"/>
      <c r="AI281" s="221">
        <f t="shared" si="12"/>
        <v>0</v>
      </c>
      <c r="AJ281" s="221">
        <f t="shared" si="12"/>
        <v>0</v>
      </c>
      <c r="AK281" s="221">
        <f t="shared" si="12"/>
        <v>0</v>
      </c>
      <c r="AL281" s="221">
        <f t="shared" si="12"/>
        <v>0</v>
      </c>
      <c r="AM281" s="222">
        <f t="shared" si="11"/>
        <v>0</v>
      </c>
    </row>
    <row r="282" spans="1:39" s="348" customFormat="1" ht="20.100000000000001" hidden="1" customHeight="1" x14ac:dyDescent="0.2">
      <c r="A282" s="233" t="s">
        <v>422</v>
      </c>
      <c r="B282" s="271"/>
      <c r="C282" s="271"/>
      <c r="D282" s="271"/>
      <c r="E282" s="271"/>
      <c r="F282" s="240"/>
      <c r="G282" s="347"/>
      <c r="H282" s="347"/>
      <c r="I282" s="347"/>
      <c r="J282" s="273"/>
      <c r="K282" s="273"/>
      <c r="L282" s="273"/>
      <c r="M282" s="273"/>
      <c r="N282" s="273"/>
      <c r="O282" s="273"/>
      <c r="P282" s="273"/>
      <c r="Q282" s="273"/>
      <c r="R282" s="273"/>
      <c r="S282" s="273"/>
      <c r="T282" s="273"/>
      <c r="U282" s="273"/>
      <c r="V282" s="273"/>
      <c r="W282" s="273"/>
      <c r="X282" s="273"/>
      <c r="Y282" s="273"/>
      <c r="Z282" s="273"/>
      <c r="AA282" s="273"/>
      <c r="AB282" s="273"/>
      <c r="AC282" s="273"/>
      <c r="AD282" s="273"/>
      <c r="AE282" s="273"/>
      <c r="AF282" s="273"/>
      <c r="AG282" s="273"/>
      <c r="AH282" s="273"/>
      <c r="AI282" s="221">
        <f t="shared" si="12"/>
        <v>0</v>
      </c>
      <c r="AJ282" s="221">
        <f t="shared" si="12"/>
        <v>0</v>
      </c>
      <c r="AK282" s="221">
        <f t="shared" si="12"/>
        <v>0</v>
      </c>
      <c r="AL282" s="221">
        <f t="shared" si="12"/>
        <v>0</v>
      </c>
      <c r="AM282" s="222">
        <f t="shared" si="11"/>
        <v>0</v>
      </c>
    </row>
    <row r="283" spans="1:39" s="252" customFormat="1" ht="35.25" customHeight="1" thickBot="1" x14ac:dyDescent="0.25">
      <c r="A283" s="264" t="s">
        <v>423</v>
      </c>
      <c r="B283" s="265" t="s">
        <v>112</v>
      </c>
      <c r="C283" s="340">
        <v>19000</v>
      </c>
      <c r="D283" s="340">
        <v>99000</v>
      </c>
      <c r="E283" s="340">
        <v>99211.733000000007</v>
      </c>
      <c r="F283" s="340">
        <v>9000</v>
      </c>
      <c r="G283" s="340">
        <v>0</v>
      </c>
      <c r="H283" s="340">
        <v>0</v>
      </c>
      <c r="I283" s="340">
        <v>0</v>
      </c>
      <c r="J283" s="340">
        <v>0</v>
      </c>
      <c r="K283" s="340"/>
      <c r="L283" s="340"/>
      <c r="M283" s="340"/>
      <c r="N283" s="340">
        <v>0</v>
      </c>
      <c r="O283" s="340"/>
      <c r="P283" s="340"/>
      <c r="Q283" s="340"/>
      <c r="R283" s="340">
        <v>0</v>
      </c>
      <c r="S283" s="340"/>
      <c r="T283" s="340"/>
      <c r="U283" s="340"/>
      <c r="V283" s="340">
        <v>0</v>
      </c>
      <c r="W283" s="340"/>
      <c r="X283" s="340"/>
      <c r="Y283" s="340"/>
      <c r="Z283" s="340">
        <v>0</v>
      </c>
      <c r="AA283" s="340"/>
      <c r="AB283" s="340"/>
      <c r="AC283" s="340"/>
      <c r="AD283" s="340">
        <v>0</v>
      </c>
      <c r="AE283" s="340"/>
      <c r="AF283" s="340"/>
      <c r="AG283" s="340"/>
      <c r="AH283" s="340">
        <v>0</v>
      </c>
      <c r="AI283" s="221">
        <f t="shared" si="12"/>
        <v>19000</v>
      </c>
      <c r="AJ283" s="221">
        <f t="shared" si="12"/>
        <v>99000</v>
      </c>
      <c r="AK283" s="221">
        <f t="shared" si="12"/>
        <v>99211.733000000007</v>
      </c>
      <c r="AL283" s="221">
        <f t="shared" si="12"/>
        <v>9000</v>
      </c>
      <c r="AM283" s="222">
        <f t="shared" si="11"/>
        <v>0</v>
      </c>
    </row>
    <row r="284" spans="1:39" s="267" customFormat="1" ht="36" customHeight="1" thickBot="1" x14ac:dyDescent="0.25">
      <c r="A284" s="349" t="s">
        <v>807</v>
      </c>
      <c r="B284" s="350" t="s">
        <v>424</v>
      </c>
      <c r="C284" s="351">
        <v>5857867</v>
      </c>
      <c r="D284" s="351">
        <v>5601665</v>
      </c>
      <c r="E284" s="351">
        <v>6799239.3370000012</v>
      </c>
      <c r="F284" s="351">
        <v>7609066.5250000004</v>
      </c>
      <c r="G284" s="351">
        <v>5415</v>
      </c>
      <c r="H284" s="351">
        <v>8743</v>
      </c>
      <c r="I284" s="351">
        <v>16551.808000000001</v>
      </c>
      <c r="J284" s="351">
        <v>12160</v>
      </c>
      <c r="K284" s="351">
        <v>824638</v>
      </c>
      <c r="L284" s="351">
        <v>846115</v>
      </c>
      <c r="M284" s="351">
        <v>879914.09299999999</v>
      </c>
      <c r="N284" s="351">
        <v>884008</v>
      </c>
      <c r="O284" s="351">
        <v>668120</v>
      </c>
      <c r="P284" s="351">
        <v>668120</v>
      </c>
      <c r="Q284" s="351">
        <v>1223662.3500000001</v>
      </c>
      <c r="R284" s="351">
        <v>1184232</v>
      </c>
      <c r="S284" s="351">
        <v>29130</v>
      </c>
      <c r="T284" s="351">
        <v>29130</v>
      </c>
      <c r="U284" s="351">
        <v>35636</v>
      </c>
      <c r="V284" s="351">
        <v>35759</v>
      </c>
      <c r="W284" s="351">
        <v>24384</v>
      </c>
      <c r="X284" s="351">
        <v>24384</v>
      </c>
      <c r="Y284" s="351">
        <v>23991.901999999998</v>
      </c>
      <c r="Z284" s="351">
        <v>22429</v>
      </c>
      <c r="AA284" s="351">
        <v>45060</v>
      </c>
      <c r="AB284" s="351">
        <v>45060</v>
      </c>
      <c r="AC284" s="351">
        <v>48507.748</v>
      </c>
      <c r="AD284" s="351">
        <v>54193</v>
      </c>
      <c r="AE284" s="351">
        <v>12095</v>
      </c>
      <c r="AF284" s="351">
        <v>12095</v>
      </c>
      <c r="AG284" s="351">
        <v>14342.535</v>
      </c>
      <c r="AH284" s="351">
        <v>12000</v>
      </c>
      <c r="AI284" s="221">
        <f t="shared" si="12"/>
        <v>7466709</v>
      </c>
      <c r="AJ284" s="221">
        <f t="shared" si="12"/>
        <v>7235312</v>
      </c>
      <c r="AK284" s="221">
        <f t="shared" si="12"/>
        <v>9041845.7730000019</v>
      </c>
      <c r="AL284" s="221">
        <f t="shared" si="12"/>
        <v>9813847.5250000004</v>
      </c>
      <c r="AM284" s="222">
        <f t="shared" si="11"/>
        <v>2204781</v>
      </c>
    </row>
    <row r="285" spans="1:39" s="306" customFormat="1" ht="27.75" hidden="1" customHeight="1" x14ac:dyDescent="0.2">
      <c r="A285" s="217" t="s">
        <v>425</v>
      </c>
      <c r="B285" s="246"/>
      <c r="C285" s="246"/>
      <c r="D285" s="246"/>
      <c r="E285" s="246"/>
      <c r="F285" s="304"/>
      <c r="G285" s="304"/>
      <c r="H285" s="304"/>
      <c r="I285" s="304"/>
      <c r="J285" s="220"/>
      <c r="K285" s="220"/>
      <c r="L285" s="220"/>
      <c r="M285" s="220"/>
      <c r="N285" s="220"/>
      <c r="O285" s="220"/>
      <c r="P285" s="220"/>
      <c r="Q285" s="220"/>
      <c r="R285" s="220"/>
      <c r="S285" s="220"/>
      <c r="T285" s="220"/>
      <c r="U285" s="220"/>
      <c r="V285" s="220"/>
      <c r="W285" s="220"/>
      <c r="X285" s="220"/>
      <c r="Y285" s="220"/>
      <c r="Z285" s="220"/>
      <c r="AA285" s="220"/>
      <c r="AB285" s="220"/>
      <c r="AC285" s="220"/>
      <c r="AD285" s="220"/>
      <c r="AE285" s="220"/>
      <c r="AF285" s="220"/>
      <c r="AG285" s="220"/>
      <c r="AH285" s="220"/>
      <c r="AI285" s="221">
        <f t="shared" si="12"/>
        <v>0</v>
      </c>
      <c r="AJ285" s="221">
        <f t="shared" si="12"/>
        <v>0</v>
      </c>
      <c r="AK285" s="221">
        <f t="shared" si="12"/>
        <v>0</v>
      </c>
      <c r="AL285" s="221">
        <f t="shared" si="12"/>
        <v>0</v>
      </c>
      <c r="AM285" s="222">
        <f t="shared" si="11"/>
        <v>0</v>
      </c>
    </row>
    <row r="286" spans="1:39" s="310" customFormat="1" ht="30" hidden="1" customHeight="1" x14ac:dyDescent="0.2">
      <c r="A286" s="224" t="s">
        <v>426</v>
      </c>
      <c r="B286" s="309"/>
      <c r="C286" s="309"/>
      <c r="D286" s="309"/>
      <c r="E286" s="309"/>
      <c r="F286" s="278"/>
      <c r="G286" s="278"/>
      <c r="H286" s="278"/>
      <c r="I286" s="278"/>
      <c r="J286" s="227"/>
      <c r="K286" s="227"/>
      <c r="L286" s="227"/>
      <c r="M286" s="227"/>
      <c r="N286" s="227"/>
      <c r="O286" s="227"/>
      <c r="P286" s="227"/>
      <c r="Q286" s="227"/>
      <c r="R286" s="227"/>
      <c r="S286" s="227"/>
      <c r="T286" s="227"/>
      <c r="U286" s="227"/>
      <c r="V286" s="227"/>
      <c r="W286" s="227"/>
      <c r="X286" s="227"/>
      <c r="Y286" s="227"/>
      <c r="Z286" s="227"/>
      <c r="AA286" s="227"/>
      <c r="AB286" s="227"/>
      <c r="AC286" s="227"/>
      <c r="AD286" s="227"/>
      <c r="AE286" s="227"/>
      <c r="AF286" s="227"/>
      <c r="AG286" s="227"/>
      <c r="AH286" s="227"/>
      <c r="AI286" s="221">
        <f t="shared" si="12"/>
        <v>0</v>
      </c>
      <c r="AJ286" s="221">
        <f t="shared" si="12"/>
        <v>0</v>
      </c>
      <c r="AK286" s="221">
        <f t="shared" si="12"/>
        <v>0</v>
      </c>
      <c r="AL286" s="221">
        <f t="shared" si="12"/>
        <v>0</v>
      </c>
      <c r="AM286" s="222">
        <f t="shared" si="11"/>
        <v>0</v>
      </c>
    </row>
    <row r="287" spans="1:39" s="311" customFormat="1" ht="29.25" hidden="1" customHeight="1" x14ac:dyDescent="0.2">
      <c r="A287" s="224" t="s">
        <v>427</v>
      </c>
      <c r="B287" s="309"/>
      <c r="C287" s="309"/>
      <c r="D287" s="309"/>
      <c r="E287" s="309"/>
      <c r="F287" s="278">
        <v>0</v>
      </c>
      <c r="G287" s="278"/>
      <c r="H287" s="278"/>
      <c r="I287" s="278"/>
      <c r="J287" s="279">
        <v>0</v>
      </c>
      <c r="K287" s="279"/>
      <c r="L287" s="279"/>
      <c r="M287" s="279"/>
      <c r="N287" s="279">
        <v>0</v>
      </c>
      <c r="O287" s="279"/>
      <c r="P287" s="279"/>
      <c r="Q287" s="279"/>
      <c r="R287" s="240"/>
      <c r="S287" s="240"/>
      <c r="T287" s="240"/>
      <c r="U287" s="240"/>
      <c r="V287" s="240"/>
      <c r="W287" s="240"/>
      <c r="X287" s="240"/>
      <c r="Y287" s="240"/>
      <c r="Z287" s="240"/>
      <c r="AA287" s="240"/>
      <c r="AB287" s="240"/>
      <c r="AC287" s="240"/>
      <c r="AD287" s="240"/>
      <c r="AE287" s="240"/>
      <c r="AF287" s="240"/>
      <c r="AG287" s="240"/>
      <c r="AH287" s="240"/>
      <c r="AI287" s="221">
        <f t="shared" si="12"/>
        <v>0</v>
      </c>
      <c r="AJ287" s="221">
        <f t="shared" si="12"/>
        <v>0</v>
      </c>
      <c r="AK287" s="221">
        <f t="shared" si="12"/>
        <v>0</v>
      </c>
      <c r="AL287" s="221">
        <f t="shared" si="12"/>
        <v>0</v>
      </c>
      <c r="AM287" s="222">
        <f t="shared" si="11"/>
        <v>0</v>
      </c>
    </row>
    <row r="288" spans="1:39" s="252" customFormat="1" ht="30.75" hidden="1" customHeight="1" x14ac:dyDescent="0.2">
      <c r="A288" s="241" t="s">
        <v>428</v>
      </c>
      <c r="B288" s="251"/>
      <c r="C288" s="251"/>
      <c r="D288" s="251"/>
      <c r="E288" s="251"/>
      <c r="F288" s="243">
        <v>0</v>
      </c>
      <c r="G288" s="243"/>
      <c r="H288" s="243"/>
      <c r="I288" s="243"/>
      <c r="J288" s="243">
        <v>0</v>
      </c>
      <c r="K288" s="243"/>
      <c r="L288" s="243"/>
      <c r="M288" s="243"/>
      <c r="N288" s="243">
        <v>0</v>
      </c>
      <c r="O288" s="243"/>
      <c r="P288" s="243"/>
      <c r="Q288" s="243"/>
      <c r="R288" s="243">
        <v>0</v>
      </c>
      <c r="S288" s="243"/>
      <c r="T288" s="243"/>
      <c r="U288" s="243"/>
      <c r="V288" s="243">
        <v>0</v>
      </c>
      <c r="W288" s="243"/>
      <c r="X288" s="243"/>
      <c r="Y288" s="243"/>
      <c r="Z288" s="243">
        <v>0</v>
      </c>
      <c r="AA288" s="243"/>
      <c r="AB288" s="243"/>
      <c r="AC288" s="243"/>
      <c r="AD288" s="243">
        <v>0</v>
      </c>
      <c r="AE288" s="243"/>
      <c r="AF288" s="243"/>
      <c r="AG288" s="243"/>
      <c r="AH288" s="243">
        <v>0</v>
      </c>
      <c r="AI288" s="221">
        <f t="shared" si="12"/>
        <v>0</v>
      </c>
      <c r="AJ288" s="221">
        <f t="shared" si="12"/>
        <v>0</v>
      </c>
      <c r="AK288" s="221">
        <f t="shared" si="12"/>
        <v>0</v>
      </c>
      <c r="AL288" s="221">
        <f t="shared" si="12"/>
        <v>0</v>
      </c>
      <c r="AM288" s="222">
        <f t="shared" si="11"/>
        <v>0</v>
      </c>
    </row>
    <row r="289" spans="1:39" s="311" customFormat="1" ht="33" customHeight="1" x14ac:dyDescent="0.2">
      <c r="A289" s="224" t="s">
        <v>429</v>
      </c>
      <c r="B289" s="309"/>
      <c r="C289" s="309"/>
      <c r="D289" s="309"/>
      <c r="E289" s="309">
        <v>4757910</v>
      </c>
      <c r="F289" s="240">
        <v>0</v>
      </c>
      <c r="G289" s="240"/>
      <c r="H289" s="240"/>
      <c r="I289" s="240"/>
      <c r="J289" s="295">
        <v>0</v>
      </c>
      <c r="K289" s="295"/>
      <c r="L289" s="295"/>
      <c r="M289" s="295"/>
      <c r="N289" s="295">
        <v>0</v>
      </c>
      <c r="O289" s="295"/>
      <c r="P289" s="295"/>
      <c r="Q289" s="295"/>
      <c r="R289" s="240">
        <v>0</v>
      </c>
      <c r="S289" s="240"/>
      <c r="T289" s="240"/>
      <c r="U289" s="240"/>
      <c r="V289" s="240">
        <v>0</v>
      </c>
      <c r="W289" s="240"/>
      <c r="X289" s="240"/>
      <c r="Y289" s="240"/>
      <c r="Z289" s="240">
        <v>0</v>
      </c>
      <c r="AA289" s="240"/>
      <c r="AB289" s="240"/>
      <c r="AC289" s="240"/>
      <c r="AD289" s="240">
        <v>0</v>
      </c>
      <c r="AE289" s="240"/>
      <c r="AF289" s="240"/>
      <c r="AG289" s="240"/>
      <c r="AH289" s="240">
        <v>0</v>
      </c>
      <c r="AI289" s="221">
        <f t="shared" si="12"/>
        <v>0</v>
      </c>
      <c r="AJ289" s="221">
        <f t="shared" si="12"/>
        <v>0</v>
      </c>
      <c r="AK289" s="221">
        <f t="shared" si="12"/>
        <v>4757910</v>
      </c>
      <c r="AL289" s="221">
        <f t="shared" si="12"/>
        <v>0</v>
      </c>
      <c r="AM289" s="222">
        <f t="shared" si="11"/>
        <v>0</v>
      </c>
    </row>
    <row r="290" spans="1:39" s="260" customFormat="1" ht="20.100000000000001" customHeight="1" x14ac:dyDescent="0.2">
      <c r="A290" s="233" t="s">
        <v>430</v>
      </c>
      <c r="B290" s="307"/>
      <c r="C290" s="307"/>
      <c r="D290" s="307"/>
      <c r="E290" s="307"/>
      <c r="F290" s="282"/>
      <c r="G290" s="282"/>
      <c r="H290" s="282"/>
      <c r="I290" s="282"/>
      <c r="J290" s="295"/>
      <c r="K290" s="295"/>
      <c r="L290" s="295"/>
      <c r="M290" s="295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  <c r="Z290" s="279"/>
      <c r="AA290" s="279"/>
      <c r="AB290" s="279"/>
      <c r="AC290" s="279"/>
      <c r="AD290" s="279"/>
      <c r="AE290" s="279"/>
      <c r="AF290" s="279"/>
      <c r="AG290" s="279"/>
      <c r="AH290" s="279"/>
      <c r="AI290" s="221">
        <f t="shared" si="12"/>
        <v>0</v>
      </c>
      <c r="AJ290" s="221">
        <f t="shared" si="12"/>
        <v>0</v>
      </c>
      <c r="AK290" s="221">
        <f t="shared" si="12"/>
        <v>0</v>
      </c>
      <c r="AL290" s="221">
        <f t="shared" si="12"/>
        <v>0</v>
      </c>
      <c r="AM290" s="222">
        <f t="shared" si="11"/>
        <v>0</v>
      </c>
    </row>
    <row r="291" spans="1:39" s="260" customFormat="1" ht="20.100000000000001" customHeight="1" x14ac:dyDescent="0.2">
      <c r="A291" s="233" t="s">
        <v>431</v>
      </c>
      <c r="B291" s="307"/>
      <c r="C291" s="307"/>
      <c r="D291" s="307"/>
      <c r="E291" s="307"/>
      <c r="F291" s="282"/>
      <c r="G291" s="282"/>
      <c r="H291" s="282"/>
      <c r="I291" s="282"/>
      <c r="J291" s="282"/>
      <c r="K291" s="282"/>
      <c r="L291" s="282"/>
      <c r="M291" s="282"/>
      <c r="N291" s="282"/>
      <c r="O291" s="282"/>
      <c r="P291" s="282"/>
      <c r="Q291" s="282"/>
      <c r="R291" s="279"/>
      <c r="S291" s="279"/>
      <c r="T291" s="279"/>
      <c r="U291" s="279"/>
      <c r="V291" s="279"/>
      <c r="W291" s="279"/>
      <c r="X291" s="279"/>
      <c r="Y291" s="279"/>
      <c r="Z291" s="279"/>
      <c r="AA291" s="279"/>
      <c r="AB291" s="279"/>
      <c r="AC291" s="279"/>
      <c r="AD291" s="279"/>
      <c r="AE291" s="279"/>
      <c r="AF291" s="279"/>
      <c r="AG291" s="279"/>
      <c r="AH291" s="279"/>
      <c r="AI291" s="221">
        <f t="shared" si="12"/>
        <v>0</v>
      </c>
      <c r="AJ291" s="221">
        <f t="shared" si="12"/>
        <v>0</v>
      </c>
      <c r="AK291" s="221">
        <f t="shared" si="12"/>
        <v>0</v>
      </c>
      <c r="AL291" s="221">
        <f t="shared" si="12"/>
        <v>0</v>
      </c>
      <c r="AM291" s="222">
        <f t="shared" si="11"/>
        <v>0</v>
      </c>
    </row>
    <row r="292" spans="1:39" s="310" customFormat="1" ht="30" hidden="1" customHeight="1" x14ac:dyDescent="0.2">
      <c r="A292" s="224" t="s">
        <v>432</v>
      </c>
      <c r="B292" s="309"/>
      <c r="C292" s="309"/>
      <c r="D292" s="309"/>
      <c r="E292" s="309"/>
      <c r="F292" s="240"/>
      <c r="G292" s="240"/>
      <c r="H292" s="240"/>
      <c r="I292" s="240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27"/>
      <c r="AA292" s="227"/>
      <c r="AB292" s="227"/>
      <c r="AC292" s="227"/>
      <c r="AD292" s="295"/>
      <c r="AE292" s="295"/>
      <c r="AF292" s="295"/>
      <c r="AG292" s="295"/>
      <c r="AH292" s="227"/>
      <c r="AI292" s="221">
        <f t="shared" si="12"/>
        <v>0</v>
      </c>
      <c r="AJ292" s="221">
        <f t="shared" si="12"/>
        <v>0</v>
      </c>
      <c r="AK292" s="221">
        <f t="shared" si="12"/>
        <v>0</v>
      </c>
      <c r="AL292" s="221">
        <f t="shared" si="12"/>
        <v>0</v>
      </c>
      <c r="AM292" s="222">
        <f t="shared" si="11"/>
        <v>0</v>
      </c>
    </row>
    <row r="293" spans="1:39" s="310" customFormat="1" ht="28.5" customHeight="1" x14ac:dyDescent="0.2">
      <c r="A293" s="224" t="s">
        <v>433</v>
      </c>
      <c r="B293" s="309"/>
      <c r="C293" s="309">
        <v>4757910</v>
      </c>
      <c r="D293" s="309">
        <v>4757910</v>
      </c>
      <c r="E293" s="309"/>
      <c r="F293" s="240"/>
      <c r="G293" s="240"/>
      <c r="H293" s="240"/>
      <c r="I293" s="240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27"/>
      <c r="AA293" s="227"/>
      <c r="AB293" s="227"/>
      <c r="AC293" s="227"/>
      <c r="AD293" s="295"/>
      <c r="AE293" s="295"/>
      <c r="AF293" s="295"/>
      <c r="AG293" s="295"/>
      <c r="AH293" s="227"/>
      <c r="AI293" s="221">
        <f t="shared" si="12"/>
        <v>4757910</v>
      </c>
      <c r="AJ293" s="221">
        <f t="shared" si="12"/>
        <v>4757910</v>
      </c>
      <c r="AK293" s="221">
        <f t="shared" si="12"/>
        <v>0</v>
      </c>
      <c r="AL293" s="221">
        <f t="shared" si="12"/>
        <v>0</v>
      </c>
      <c r="AM293" s="222">
        <f t="shared" si="11"/>
        <v>0</v>
      </c>
    </row>
    <row r="294" spans="1:39" s="310" customFormat="1" ht="28.5" customHeight="1" x14ac:dyDescent="0.2">
      <c r="A294" s="224" t="s">
        <v>434</v>
      </c>
      <c r="B294" s="309"/>
      <c r="C294" s="309"/>
      <c r="D294" s="309"/>
      <c r="E294" s="309"/>
      <c r="F294" s="240"/>
      <c r="G294" s="240"/>
      <c r="H294" s="240"/>
      <c r="I294" s="240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27"/>
      <c r="AA294" s="227"/>
      <c r="AB294" s="227"/>
      <c r="AC294" s="227"/>
      <c r="AD294" s="295"/>
      <c r="AE294" s="295"/>
      <c r="AF294" s="295"/>
      <c r="AG294" s="295"/>
      <c r="AH294" s="227"/>
      <c r="AI294" s="221">
        <f t="shared" si="12"/>
        <v>0</v>
      </c>
      <c r="AJ294" s="221">
        <f t="shared" si="12"/>
        <v>0</v>
      </c>
      <c r="AK294" s="221">
        <f t="shared" si="12"/>
        <v>0</v>
      </c>
      <c r="AL294" s="221">
        <f t="shared" si="12"/>
        <v>0</v>
      </c>
      <c r="AM294" s="222">
        <f t="shared" si="11"/>
        <v>0</v>
      </c>
    </row>
    <row r="295" spans="1:39" s="252" customFormat="1" ht="28.5" customHeight="1" x14ac:dyDescent="0.2">
      <c r="A295" s="241" t="s">
        <v>435</v>
      </c>
      <c r="B295" s="251"/>
      <c r="C295" s="243">
        <v>4757910</v>
      </c>
      <c r="D295" s="243">
        <v>4757910</v>
      </c>
      <c r="E295" s="243">
        <v>4757910</v>
      </c>
      <c r="F295" s="243">
        <v>0</v>
      </c>
      <c r="G295" s="243"/>
      <c r="H295" s="243"/>
      <c r="I295" s="243"/>
      <c r="J295" s="243">
        <v>0</v>
      </c>
      <c r="K295" s="243"/>
      <c r="L295" s="243"/>
      <c r="M295" s="243"/>
      <c r="N295" s="243">
        <v>0</v>
      </c>
      <c r="O295" s="243"/>
      <c r="P295" s="243"/>
      <c r="Q295" s="243"/>
      <c r="R295" s="243">
        <v>0</v>
      </c>
      <c r="S295" s="243"/>
      <c r="T295" s="243"/>
      <c r="U295" s="243"/>
      <c r="V295" s="243">
        <v>0</v>
      </c>
      <c r="W295" s="243"/>
      <c r="X295" s="243"/>
      <c r="Y295" s="243"/>
      <c r="Z295" s="243">
        <v>0</v>
      </c>
      <c r="AA295" s="243"/>
      <c r="AB295" s="243"/>
      <c r="AC295" s="243"/>
      <c r="AD295" s="243">
        <v>0</v>
      </c>
      <c r="AE295" s="243"/>
      <c r="AF295" s="243"/>
      <c r="AG295" s="243"/>
      <c r="AH295" s="243">
        <v>0</v>
      </c>
      <c r="AI295" s="221">
        <f t="shared" si="12"/>
        <v>4757910</v>
      </c>
      <c r="AJ295" s="221">
        <f t="shared" si="12"/>
        <v>4757910</v>
      </c>
      <c r="AK295" s="221">
        <f t="shared" si="12"/>
        <v>4757910</v>
      </c>
      <c r="AL295" s="221">
        <f t="shared" si="12"/>
        <v>0</v>
      </c>
      <c r="AM295" s="222">
        <f t="shared" si="11"/>
        <v>0</v>
      </c>
    </row>
    <row r="296" spans="1:39" s="310" customFormat="1" ht="27" customHeight="1" x14ac:dyDescent="0.2">
      <c r="A296" s="314" t="s">
        <v>436</v>
      </c>
      <c r="B296" s="309"/>
      <c r="C296" s="309">
        <v>4430000</v>
      </c>
      <c r="D296" s="309">
        <v>4428152</v>
      </c>
      <c r="E296" s="309">
        <v>4428152</v>
      </c>
      <c r="F296" s="356">
        <v>2538800</v>
      </c>
      <c r="G296" s="353">
        <v>46000</v>
      </c>
      <c r="H296" s="353">
        <v>626275</v>
      </c>
      <c r="I296" s="353">
        <v>626275</v>
      </c>
      <c r="J296" s="305">
        <v>300000</v>
      </c>
      <c r="K296" s="305">
        <v>72000</v>
      </c>
      <c r="L296" s="305">
        <v>795258</v>
      </c>
      <c r="M296" s="305">
        <v>795257.60400000005</v>
      </c>
      <c r="N296" s="295">
        <v>80000</v>
      </c>
      <c r="O296" s="295">
        <v>20000</v>
      </c>
      <c r="P296" s="295">
        <v>403538</v>
      </c>
      <c r="Q296" s="295">
        <v>403537.56099999999</v>
      </c>
      <c r="R296" s="565">
        <v>1235390</v>
      </c>
      <c r="S296" s="295">
        <v>600</v>
      </c>
      <c r="T296" s="295">
        <v>199952</v>
      </c>
      <c r="U296" s="295">
        <v>119951.546</v>
      </c>
      <c r="V296" s="295">
        <v>57000</v>
      </c>
      <c r="W296" s="295">
        <v>200</v>
      </c>
      <c r="X296" s="295">
        <v>35870</v>
      </c>
      <c r="Y296" s="295">
        <v>35869.654000000002</v>
      </c>
      <c r="Z296" s="227">
        <v>17000</v>
      </c>
      <c r="AA296" s="227">
        <v>1200</v>
      </c>
      <c r="AB296" s="227">
        <v>37640</v>
      </c>
      <c r="AC296" s="227">
        <v>37639.962</v>
      </c>
      <c r="AD296" s="295">
        <v>20000</v>
      </c>
      <c r="AE296" s="295">
        <v>100</v>
      </c>
      <c r="AF296" s="295">
        <v>11742</v>
      </c>
      <c r="AG296" s="295">
        <v>11741.672</v>
      </c>
      <c r="AH296" s="227">
        <v>6000</v>
      </c>
      <c r="AI296" s="221">
        <f t="shared" si="12"/>
        <v>4570100</v>
      </c>
      <c r="AJ296" s="221">
        <f t="shared" si="12"/>
        <v>6538427</v>
      </c>
      <c r="AK296" s="221">
        <f t="shared" si="12"/>
        <v>6458424.9990000008</v>
      </c>
      <c r="AL296" s="221">
        <f t="shared" si="12"/>
        <v>4254190</v>
      </c>
      <c r="AM296" s="222">
        <f t="shared" si="11"/>
        <v>1715390</v>
      </c>
    </row>
    <row r="297" spans="1:39" s="310" customFormat="1" ht="27.75" customHeight="1" x14ac:dyDescent="0.2">
      <c r="A297" s="224" t="s">
        <v>437</v>
      </c>
      <c r="B297" s="309"/>
      <c r="C297" s="309"/>
      <c r="D297" s="309"/>
      <c r="E297" s="309"/>
      <c r="F297" s="240"/>
      <c r="G297" s="240"/>
      <c r="H297" s="240"/>
      <c r="I297" s="240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27"/>
      <c r="AA297" s="227"/>
      <c r="AB297" s="227"/>
      <c r="AC297" s="227"/>
      <c r="AD297" s="295"/>
      <c r="AE297" s="295"/>
      <c r="AF297" s="295"/>
      <c r="AG297" s="295"/>
      <c r="AH297" s="227"/>
      <c r="AI297" s="221">
        <f t="shared" si="12"/>
        <v>0</v>
      </c>
      <c r="AJ297" s="221">
        <f t="shared" si="12"/>
        <v>0</v>
      </c>
      <c r="AK297" s="221">
        <f t="shared" si="12"/>
        <v>0</v>
      </c>
      <c r="AL297" s="221">
        <f t="shared" si="12"/>
        <v>0</v>
      </c>
      <c r="AM297" s="222">
        <f t="shared" si="11"/>
        <v>0</v>
      </c>
    </row>
    <row r="298" spans="1:39" s="252" customFormat="1" ht="20.100000000000001" customHeight="1" x14ac:dyDescent="0.2">
      <c r="A298" s="241" t="s">
        <v>808</v>
      </c>
      <c r="B298" s="251"/>
      <c r="C298" s="243">
        <v>4430000</v>
      </c>
      <c r="D298" s="243">
        <v>4428152</v>
      </c>
      <c r="E298" s="243">
        <v>4428152</v>
      </c>
      <c r="F298" s="243">
        <v>2538800</v>
      </c>
      <c r="G298" s="243">
        <v>46000</v>
      </c>
      <c r="H298" s="243">
        <v>626275</v>
      </c>
      <c r="I298" s="243">
        <v>626275</v>
      </c>
      <c r="J298" s="243">
        <v>300000</v>
      </c>
      <c r="K298" s="243">
        <v>72000</v>
      </c>
      <c r="L298" s="243">
        <v>795258</v>
      </c>
      <c r="M298" s="243">
        <v>795257.60400000005</v>
      </c>
      <c r="N298" s="243">
        <v>80000</v>
      </c>
      <c r="O298" s="243">
        <v>20000</v>
      </c>
      <c r="P298" s="243">
        <v>403538</v>
      </c>
      <c r="Q298" s="243">
        <v>403537.56099999999</v>
      </c>
      <c r="R298" s="243">
        <v>1235390</v>
      </c>
      <c r="S298" s="243">
        <v>600</v>
      </c>
      <c r="T298" s="243">
        <v>119952</v>
      </c>
      <c r="U298" s="243">
        <v>119951.546</v>
      </c>
      <c r="V298" s="243">
        <v>57000</v>
      </c>
      <c r="W298" s="243">
        <v>200</v>
      </c>
      <c r="X298" s="243">
        <v>35870</v>
      </c>
      <c r="Y298" s="243">
        <v>35869.654000000002</v>
      </c>
      <c r="Z298" s="243">
        <v>17000</v>
      </c>
      <c r="AA298" s="243">
        <v>1200</v>
      </c>
      <c r="AB298" s="243">
        <v>37640</v>
      </c>
      <c r="AC298" s="243">
        <v>37639.962</v>
      </c>
      <c r="AD298" s="243">
        <v>20000</v>
      </c>
      <c r="AE298" s="243">
        <v>100</v>
      </c>
      <c r="AF298" s="243">
        <v>11742</v>
      </c>
      <c r="AG298" s="243">
        <v>11741.672</v>
      </c>
      <c r="AH298" s="243">
        <v>6000</v>
      </c>
      <c r="AI298" s="221">
        <f t="shared" si="12"/>
        <v>4570100</v>
      </c>
      <c r="AJ298" s="221">
        <f t="shared" si="12"/>
        <v>6458427</v>
      </c>
      <c r="AK298" s="221">
        <f t="shared" si="12"/>
        <v>6458424.9990000008</v>
      </c>
      <c r="AL298" s="221">
        <f t="shared" si="12"/>
        <v>4254190</v>
      </c>
      <c r="AM298" s="222">
        <f t="shared" si="11"/>
        <v>1715390</v>
      </c>
    </row>
    <row r="299" spans="1:39" s="310" customFormat="1" ht="20.100000000000001" customHeight="1" x14ac:dyDescent="0.2">
      <c r="A299" s="224" t="s">
        <v>438</v>
      </c>
      <c r="B299" s="309"/>
      <c r="C299" s="309"/>
      <c r="D299" s="309">
        <v>372000</v>
      </c>
      <c r="E299" s="309">
        <v>536781.69400000002</v>
      </c>
      <c r="F299" s="295">
        <v>0</v>
      </c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27"/>
      <c r="AA299" s="227"/>
      <c r="AB299" s="227"/>
      <c r="AC299" s="227"/>
      <c r="AD299" s="295"/>
      <c r="AE299" s="295"/>
      <c r="AF299" s="295"/>
      <c r="AG299" s="295"/>
      <c r="AH299" s="227"/>
      <c r="AI299" s="221">
        <f t="shared" si="12"/>
        <v>0</v>
      </c>
      <c r="AJ299" s="221">
        <f t="shared" si="12"/>
        <v>372000</v>
      </c>
      <c r="AK299" s="221">
        <f t="shared" si="12"/>
        <v>536781.69400000002</v>
      </c>
      <c r="AL299" s="221">
        <f t="shared" si="12"/>
        <v>0</v>
      </c>
      <c r="AM299" s="222">
        <f t="shared" si="11"/>
        <v>0</v>
      </c>
    </row>
    <row r="300" spans="1:39" s="310" customFormat="1" ht="28.5" hidden="1" customHeight="1" x14ac:dyDescent="0.2">
      <c r="A300" s="224" t="s">
        <v>439</v>
      </c>
      <c r="B300" s="309"/>
      <c r="C300" s="309"/>
      <c r="D300" s="309"/>
      <c r="E300" s="309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27"/>
      <c r="AA300" s="227"/>
      <c r="AB300" s="227"/>
      <c r="AC300" s="227"/>
      <c r="AD300" s="295"/>
      <c r="AE300" s="295"/>
      <c r="AF300" s="295"/>
      <c r="AG300" s="295"/>
      <c r="AH300" s="227"/>
      <c r="AI300" s="221">
        <f t="shared" si="12"/>
        <v>0</v>
      </c>
      <c r="AJ300" s="221">
        <f t="shared" si="12"/>
        <v>0</v>
      </c>
      <c r="AK300" s="221">
        <f t="shared" si="12"/>
        <v>0</v>
      </c>
      <c r="AL300" s="221">
        <f t="shared" si="12"/>
        <v>0</v>
      </c>
      <c r="AM300" s="222">
        <f t="shared" si="11"/>
        <v>0</v>
      </c>
    </row>
    <row r="301" spans="1:39" s="310" customFormat="1" ht="20.100000000000001" customHeight="1" x14ac:dyDescent="0.2">
      <c r="A301" s="314" t="s">
        <v>440</v>
      </c>
      <c r="B301" s="309"/>
      <c r="C301" s="309"/>
      <c r="D301" s="309"/>
      <c r="E301" s="309"/>
      <c r="F301" s="295"/>
      <c r="G301" s="295">
        <v>1477425</v>
      </c>
      <c r="H301" s="295">
        <v>998455</v>
      </c>
      <c r="I301" s="295">
        <v>998455</v>
      </c>
      <c r="J301" s="227">
        <v>1219690</v>
      </c>
      <c r="K301" s="227">
        <v>630735</v>
      </c>
      <c r="L301" s="227">
        <v>6318</v>
      </c>
      <c r="M301" s="227">
        <v>6318</v>
      </c>
      <c r="N301" s="227">
        <v>205663</v>
      </c>
      <c r="O301" s="227">
        <v>2211825</v>
      </c>
      <c r="P301" s="227">
        <v>2449959</v>
      </c>
      <c r="Q301" s="227">
        <v>2449959</v>
      </c>
      <c r="R301" s="227">
        <v>1386798</v>
      </c>
      <c r="S301" s="295">
        <v>878860</v>
      </c>
      <c r="T301" s="295">
        <v>878860</v>
      </c>
      <c r="U301" s="295">
        <v>878860</v>
      </c>
      <c r="V301" s="227">
        <v>823686</v>
      </c>
      <c r="W301" s="295">
        <v>391537</v>
      </c>
      <c r="X301" s="295">
        <v>391537</v>
      </c>
      <c r="Y301" s="295">
        <v>391537</v>
      </c>
      <c r="Z301" s="227">
        <v>467267.5</v>
      </c>
      <c r="AA301" s="227">
        <v>444597</v>
      </c>
      <c r="AB301" s="227">
        <v>445590</v>
      </c>
      <c r="AC301" s="227">
        <v>445590</v>
      </c>
      <c r="AD301" s="227">
        <v>421471</v>
      </c>
      <c r="AE301" s="295">
        <v>53897</v>
      </c>
      <c r="AF301" s="295">
        <v>53897</v>
      </c>
      <c r="AG301" s="295">
        <v>53897</v>
      </c>
      <c r="AH301" s="227">
        <v>77055</v>
      </c>
      <c r="AI301" s="221">
        <f t="shared" si="12"/>
        <v>6088876</v>
      </c>
      <c r="AJ301" s="221">
        <f t="shared" si="12"/>
        <v>5224616</v>
      </c>
      <c r="AK301" s="221">
        <f t="shared" si="12"/>
        <v>5224616</v>
      </c>
      <c r="AL301" s="221">
        <f>F301+J301+N301+R301+V301+Z301+AD301+AH301</f>
        <v>4601630.5</v>
      </c>
      <c r="AM301" s="222">
        <f t="shared" si="11"/>
        <v>4601630.5</v>
      </c>
    </row>
    <row r="302" spans="1:39" s="306" customFormat="1" ht="20.100000000000001" customHeight="1" x14ac:dyDescent="0.2">
      <c r="A302" s="224" t="s">
        <v>441</v>
      </c>
      <c r="B302" s="246"/>
      <c r="C302" s="246"/>
      <c r="D302" s="246"/>
      <c r="E302" s="246"/>
      <c r="F302" s="305">
        <v>2540000</v>
      </c>
      <c r="G302" s="305"/>
      <c r="H302" s="305"/>
      <c r="I302" s="305"/>
      <c r="J302" s="305"/>
      <c r="K302" s="305"/>
      <c r="L302" s="305"/>
      <c r="M302" s="305"/>
      <c r="N302" s="305"/>
      <c r="O302" s="305"/>
      <c r="P302" s="305"/>
      <c r="Q302" s="305"/>
      <c r="R302" s="220"/>
      <c r="S302" s="305"/>
      <c r="T302" s="305"/>
      <c r="U302" s="305"/>
      <c r="V302" s="305"/>
      <c r="W302" s="305"/>
      <c r="X302" s="305"/>
      <c r="Y302" s="305"/>
      <c r="Z302" s="220"/>
      <c r="AA302" s="220"/>
      <c r="AB302" s="220"/>
      <c r="AC302" s="220"/>
      <c r="AD302" s="305"/>
      <c r="AE302" s="305"/>
      <c r="AF302" s="305"/>
      <c r="AG302" s="305"/>
      <c r="AH302" s="220"/>
      <c r="AI302" s="221">
        <f t="shared" si="12"/>
        <v>0</v>
      </c>
      <c r="AJ302" s="221">
        <f t="shared" si="12"/>
        <v>0</v>
      </c>
      <c r="AK302" s="221">
        <f t="shared" si="12"/>
        <v>0</v>
      </c>
      <c r="AL302" s="221">
        <f t="shared" si="12"/>
        <v>2540000</v>
      </c>
      <c r="AM302" s="222">
        <f t="shared" si="11"/>
        <v>0</v>
      </c>
    </row>
    <row r="303" spans="1:39" s="306" customFormat="1" ht="20.100000000000001" customHeight="1" x14ac:dyDescent="0.2">
      <c r="A303" s="546" t="s">
        <v>734</v>
      </c>
      <c r="B303" s="246"/>
      <c r="C303" s="246"/>
      <c r="D303" s="246"/>
      <c r="E303" s="246"/>
      <c r="F303" s="285">
        <v>40000</v>
      </c>
      <c r="G303" s="305"/>
      <c r="H303" s="305"/>
      <c r="I303" s="305"/>
      <c r="J303" s="305"/>
      <c r="K303" s="305"/>
      <c r="L303" s="305"/>
      <c r="M303" s="305"/>
      <c r="N303" s="305"/>
      <c r="O303" s="305"/>
      <c r="P303" s="305"/>
      <c r="Q303" s="305"/>
      <c r="R303" s="305"/>
      <c r="S303" s="305"/>
      <c r="T303" s="305"/>
      <c r="U303" s="305"/>
      <c r="V303" s="305"/>
      <c r="W303" s="305"/>
      <c r="X303" s="305"/>
      <c r="Y303" s="305"/>
      <c r="Z303" s="220"/>
      <c r="AA303" s="220"/>
      <c r="AB303" s="220"/>
      <c r="AC303" s="220"/>
      <c r="AD303" s="305"/>
      <c r="AE303" s="305"/>
      <c r="AF303" s="305"/>
      <c r="AG303" s="305"/>
      <c r="AH303" s="220"/>
      <c r="AI303" s="221"/>
      <c r="AJ303" s="221"/>
      <c r="AK303" s="221"/>
      <c r="AL303" s="221"/>
      <c r="AM303" s="222"/>
    </row>
    <row r="304" spans="1:39" s="310" customFormat="1" ht="29.25" customHeight="1" x14ac:dyDescent="0.2">
      <c r="A304" s="224" t="s">
        <v>442</v>
      </c>
      <c r="B304" s="309"/>
      <c r="C304" s="309"/>
      <c r="D304" s="309"/>
      <c r="E304" s="309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27"/>
      <c r="AA304" s="227"/>
      <c r="AB304" s="227"/>
      <c r="AC304" s="227"/>
      <c r="AD304" s="295"/>
      <c r="AE304" s="295"/>
      <c r="AF304" s="295"/>
      <c r="AG304" s="295"/>
      <c r="AH304" s="227"/>
      <c r="AI304" s="221">
        <f t="shared" ref="AI304:AL318" si="13">C304+G304+K304+O304+S304+W304+AA304+AE304</f>
        <v>0</v>
      </c>
      <c r="AJ304" s="221">
        <f t="shared" si="13"/>
        <v>0</v>
      </c>
      <c r="AK304" s="221">
        <f t="shared" si="13"/>
        <v>0</v>
      </c>
      <c r="AL304" s="221">
        <f t="shared" si="13"/>
        <v>0</v>
      </c>
      <c r="AM304" s="222">
        <f t="shared" si="11"/>
        <v>0</v>
      </c>
    </row>
    <row r="305" spans="1:39" s="260" customFormat="1" ht="20.100000000000001" hidden="1" customHeight="1" x14ac:dyDescent="0.2">
      <c r="A305" s="233" t="s">
        <v>443</v>
      </c>
      <c r="B305" s="307"/>
      <c r="C305" s="307"/>
      <c r="D305" s="307"/>
      <c r="E305" s="307"/>
      <c r="F305" s="354"/>
      <c r="G305" s="354"/>
      <c r="H305" s="354"/>
      <c r="I305" s="354"/>
      <c r="J305" s="282"/>
      <c r="K305" s="282"/>
      <c r="L305" s="282"/>
      <c r="M305" s="282"/>
      <c r="N305" s="282"/>
      <c r="O305" s="282"/>
      <c r="P305" s="282"/>
      <c r="Q305" s="282"/>
      <c r="R305" s="282"/>
      <c r="S305" s="282"/>
      <c r="T305" s="282"/>
      <c r="U305" s="282"/>
      <c r="V305" s="282"/>
      <c r="W305" s="282"/>
      <c r="X305" s="282"/>
      <c r="Y305" s="282"/>
      <c r="Z305" s="236"/>
      <c r="AA305" s="236"/>
      <c r="AB305" s="236"/>
      <c r="AC305" s="236"/>
      <c r="AD305" s="282"/>
      <c r="AE305" s="282"/>
      <c r="AF305" s="282"/>
      <c r="AG305" s="282"/>
      <c r="AH305" s="236"/>
      <c r="AI305" s="221">
        <f t="shared" si="13"/>
        <v>0</v>
      </c>
      <c r="AJ305" s="221">
        <f t="shared" si="13"/>
        <v>0</v>
      </c>
      <c r="AK305" s="221">
        <f t="shared" si="13"/>
        <v>0</v>
      </c>
      <c r="AL305" s="221">
        <f t="shared" si="13"/>
        <v>0</v>
      </c>
      <c r="AM305" s="222">
        <f t="shared" si="11"/>
        <v>0</v>
      </c>
    </row>
    <row r="306" spans="1:39" s="260" customFormat="1" ht="20.100000000000001" hidden="1" customHeight="1" x14ac:dyDescent="0.2">
      <c r="A306" s="233" t="s">
        <v>444</v>
      </c>
      <c r="B306" s="307"/>
      <c r="C306" s="307"/>
      <c r="D306" s="307"/>
      <c r="E306" s="307"/>
      <c r="F306" s="354"/>
      <c r="G306" s="354"/>
      <c r="H306" s="354"/>
      <c r="I306" s="354"/>
      <c r="J306" s="282"/>
      <c r="K306" s="282"/>
      <c r="L306" s="282"/>
      <c r="M306" s="282"/>
      <c r="N306" s="282"/>
      <c r="O306" s="282"/>
      <c r="P306" s="282"/>
      <c r="Q306" s="282"/>
      <c r="R306" s="282"/>
      <c r="S306" s="282"/>
      <c r="T306" s="282"/>
      <c r="U306" s="282"/>
      <c r="V306" s="282"/>
      <c r="W306" s="282"/>
      <c r="X306" s="282"/>
      <c r="Y306" s="282"/>
      <c r="Z306" s="236"/>
      <c r="AA306" s="236"/>
      <c r="AB306" s="236"/>
      <c r="AC306" s="236"/>
      <c r="AD306" s="282"/>
      <c r="AE306" s="282"/>
      <c r="AF306" s="282"/>
      <c r="AG306" s="282"/>
      <c r="AH306" s="236"/>
      <c r="AI306" s="221">
        <f t="shared" si="13"/>
        <v>0</v>
      </c>
      <c r="AJ306" s="221">
        <f t="shared" si="13"/>
        <v>0</v>
      </c>
      <c r="AK306" s="221">
        <f t="shared" si="13"/>
        <v>0</v>
      </c>
      <c r="AL306" s="221">
        <f t="shared" si="13"/>
        <v>0</v>
      </c>
      <c r="AM306" s="222">
        <f t="shared" si="11"/>
        <v>0</v>
      </c>
    </row>
    <row r="307" spans="1:39" s="252" customFormat="1" ht="20.100000000000001" customHeight="1" x14ac:dyDescent="0.2">
      <c r="A307" s="241" t="s">
        <v>809</v>
      </c>
      <c r="B307" s="251"/>
      <c r="C307" s="243">
        <v>0</v>
      </c>
      <c r="D307" s="243">
        <v>0</v>
      </c>
      <c r="E307" s="243">
        <v>0</v>
      </c>
      <c r="F307" s="243">
        <v>0</v>
      </c>
      <c r="G307" s="243">
        <v>0</v>
      </c>
      <c r="H307" s="243">
        <v>0</v>
      </c>
      <c r="I307" s="243">
        <v>0</v>
      </c>
      <c r="J307" s="243">
        <v>0</v>
      </c>
      <c r="K307" s="243"/>
      <c r="L307" s="243"/>
      <c r="M307" s="243"/>
      <c r="N307" s="243">
        <v>0</v>
      </c>
      <c r="O307" s="243"/>
      <c r="P307" s="243"/>
      <c r="Q307" s="243"/>
      <c r="R307" s="243">
        <v>0</v>
      </c>
      <c r="S307" s="243"/>
      <c r="T307" s="243"/>
      <c r="U307" s="243"/>
      <c r="V307" s="243">
        <v>0</v>
      </c>
      <c r="W307" s="243"/>
      <c r="X307" s="243"/>
      <c r="Y307" s="243"/>
      <c r="Z307" s="243">
        <v>0</v>
      </c>
      <c r="AA307" s="243"/>
      <c r="AB307" s="243"/>
      <c r="AC307" s="243"/>
      <c r="AD307" s="243">
        <v>0</v>
      </c>
      <c r="AE307" s="243"/>
      <c r="AF307" s="243"/>
      <c r="AG307" s="243"/>
      <c r="AH307" s="243">
        <v>0</v>
      </c>
      <c r="AI307" s="221">
        <f t="shared" si="13"/>
        <v>0</v>
      </c>
      <c r="AJ307" s="221">
        <f t="shared" si="13"/>
        <v>0</v>
      </c>
      <c r="AK307" s="221">
        <f t="shared" si="13"/>
        <v>0</v>
      </c>
      <c r="AL307" s="221">
        <f t="shared" si="13"/>
        <v>0</v>
      </c>
      <c r="AM307" s="222">
        <f t="shared" si="11"/>
        <v>0</v>
      </c>
    </row>
    <row r="308" spans="1:39" s="252" customFormat="1" ht="35.25" customHeight="1" x14ac:dyDescent="0.2">
      <c r="A308" s="241" t="s">
        <v>810</v>
      </c>
      <c r="B308" s="251"/>
      <c r="C308" s="269">
        <v>9187910</v>
      </c>
      <c r="D308" s="269">
        <v>9558062</v>
      </c>
      <c r="E308" s="269">
        <v>9722843.6940000001</v>
      </c>
      <c r="F308" s="269">
        <v>5078800</v>
      </c>
      <c r="G308" s="269">
        <v>1523425</v>
      </c>
      <c r="H308" s="269">
        <v>1624730</v>
      </c>
      <c r="I308" s="269">
        <v>1624730</v>
      </c>
      <c r="J308" s="269">
        <v>1519690</v>
      </c>
      <c r="K308" s="269">
        <v>702735</v>
      </c>
      <c r="L308" s="269">
        <v>801576</v>
      </c>
      <c r="M308" s="269">
        <v>801575.60400000005</v>
      </c>
      <c r="N308" s="269">
        <v>285663</v>
      </c>
      <c r="O308" s="269">
        <v>2231825</v>
      </c>
      <c r="P308" s="269">
        <v>2853497</v>
      </c>
      <c r="Q308" s="269">
        <v>2853496.5609999998</v>
      </c>
      <c r="R308" s="269">
        <v>2622188</v>
      </c>
      <c r="S308" s="269">
        <v>879460</v>
      </c>
      <c r="T308" s="269">
        <v>998812</v>
      </c>
      <c r="U308" s="269">
        <v>998811.54599999997</v>
      </c>
      <c r="V308" s="269">
        <v>880686</v>
      </c>
      <c r="W308" s="269">
        <v>391737</v>
      </c>
      <c r="X308" s="269">
        <v>427407</v>
      </c>
      <c r="Y308" s="269">
        <v>427406.65399999998</v>
      </c>
      <c r="Z308" s="269">
        <v>484267.5</v>
      </c>
      <c r="AA308" s="269">
        <v>445797</v>
      </c>
      <c r="AB308" s="269">
        <v>483230</v>
      </c>
      <c r="AC308" s="269">
        <v>483229.962</v>
      </c>
      <c r="AD308" s="269">
        <v>441471</v>
      </c>
      <c r="AE308" s="269">
        <v>53997</v>
      </c>
      <c r="AF308" s="269">
        <v>65639</v>
      </c>
      <c r="AG308" s="269">
        <v>65638.672000000006</v>
      </c>
      <c r="AH308" s="269">
        <v>83055</v>
      </c>
      <c r="AI308" s="221">
        <f t="shared" si="13"/>
        <v>15416886</v>
      </c>
      <c r="AJ308" s="221">
        <f t="shared" si="13"/>
        <v>16812953</v>
      </c>
      <c r="AK308" s="221">
        <f t="shared" si="13"/>
        <v>16977732.693</v>
      </c>
      <c r="AL308" s="221">
        <f t="shared" si="13"/>
        <v>11395820.5</v>
      </c>
      <c r="AM308" s="222">
        <f t="shared" si="11"/>
        <v>6317020.5</v>
      </c>
    </row>
    <row r="309" spans="1:39" s="310" customFormat="1" ht="30" hidden="1" customHeight="1" x14ac:dyDescent="0.2">
      <c r="A309" s="224" t="s">
        <v>445</v>
      </c>
      <c r="B309" s="309"/>
      <c r="C309" s="309"/>
      <c r="D309" s="309"/>
      <c r="E309" s="309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27"/>
      <c r="AA309" s="227"/>
      <c r="AB309" s="227"/>
      <c r="AC309" s="227"/>
      <c r="AD309" s="295"/>
      <c r="AE309" s="295"/>
      <c r="AF309" s="295"/>
      <c r="AG309" s="295"/>
      <c r="AH309" s="227"/>
      <c r="AI309" s="221">
        <f t="shared" si="13"/>
        <v>0</v>
      </c>
      <c r="AJ309" s="221">
        <f t="shared" si="13"/>
        <v>0</v>
      </c>
      <c r="AK309" s="221">
        <f t="shared" si="13"/>
        <v>0</v>
      </c>
      <c r="AL309" s="221">
        <f t="shared" si="13"/>
        <v>0</v>
      </c>
      <c r="AM309" s="222">
        <f t="shared" si="11"/>
        <v>0</v>
      </c>
    </row>
    <row r="310" spans="1:39" s="310" customFormat="1" ht="27.75" hidden="1" customHeight="1" x14ac:dyDescent="0.2">
      <c r="A310" s="224" t="s">
        <v>446</v>
      </c>
      <c r="B310" s="309"/>
      <c r="C310" s="309"/>
      <c r="D310" s="309"/>
      <c r="E310" s="309"/>
      <c r="F310" s="240"/>
      <c r="G310" s="240"/>
      <c r="H310" s="240"/>
      <c r="I310" s="240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27"/>
      <c r="AA310" s="227"/>
      <c r="AB310" s="227"/>
      <c r="AC310" s="227"/>
      <c r="AD310" s="295"/>
      <c r="AE310" s="295"/>
      <c r="AF310" s="295"/>
      <c r="AG310" s="295"/>
      <c r="AH310" s="227"/>
      <c r="AI310" s="221">
        <f t="shared" si="13"/>
        <v>0</v>
      </c>
      <c r="AJ310" s="221">
        <f t="shared" si="13"/>
        <v>0</v>
      </c>
      <c r="AK310" s="221">
        <f t="shared" si="13"/>
        <v>0</v>
      </c>
      <c r="AL310" s="221">
        <f t="shared" si="13"/>
        <v>0</v>
      </c>
      <c r="AM310" s="222">
        <f t="shared" si="11"/>
        <v>0</v>
      </c>
    </row>
    <row r="311" spans="1:39" s="306" customFormat="1" ht="20.100000000000001" hidden="1" customHeight="1" x14ac:dyDescent="0.2">
      <c r="A311" s="224" t="s">
        <v>447</v>
      </c>
      <c r="B311" s="246"/>
      <c r="C311" s="246"/>
      <c r="D311" s="246"/>
      <c r="E311" s="246"/>
      <c r="F311" s="240"/>
      <c r="G311" s="304"/>
      <c r="H311" s="304"/>
      <c r="I311" s="304"/>
      <c r="J311" s="305"/>
      <c r="K311" s="305"/>
      <c r="L311" s="305"/>
      <c r="M311" s="305"/>
      <c r="N311" s="305"/>
      <c r="O311" s="305"/>
      <c r="P311" s="305"/>
      <c r="Q311" s="305"/>
      <c r="R311" s="305"/>
      <c r="S311" s="305"/>
      <c r="T311" s="305"/>
      <c r="U311" s="305"/>
      <c r="V311" s="305"/>
      <c r="W311" s="305"/>
      <c r="X311" s="305"/>
      <c r="Y311" s="305"/>
      <c r="Z311" s="220"/>
      <c r="AA311" s="220"/>
      <c r="AB311" s="220"/>
      <c r="AC311" s="220"/>
      <c r="AD311" s="305"/>
      <c r="AE311" s="305"/>
      <c r="AF311" s="305"/>
      <c r="AG311" s="305"/>
      <c r="AH311" s="220"/>
      <c r="AI311" s="221">
        <f t="shared" si="13"/>
        <v>0</v>
      </c>
      <c r="AJ311" s="221">
        <f t="shared" si="13"/>
        <v>0</v>
      </c>
      <c r="AK311" s="221">
        <f t="shared" si="13"/>
        <v>0</v>
      </c>
      <c r="AL311" s="221">
        <f t="shared" si="13"/>
        <v>0</v>
      </c>
      <c r="AM311" s="222">
        <f t="shared" si="11"/>
        <v>0</v>
      </c>
    </row>
    <row r="312" spans="1:39" s="310" customFormat="1" ht="28.5" hidden="1" customHeight="1" x14ac:dyDescent="0.2">
      <c r="A312" s="224" t="s">
        <v>448</v>
      </c>
      <c r="B312" s="309"/>
      <c r="C312" s="309"/>
      <c r="D312" s="309"/>
      <c r="E312" s="309"/>
      <c r="F312" s="240"/>
      <c r="G312" s="240"/>
      <c r="H312" s="240"/>
      <c r="I312" s="240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27"/>
      <c r="AA312" s="227"/>
      <c r="AB312" s="227"/>
      <c r="AC312" s="227"/>
      <c r="AD312" s="295"/>
      <c r="AE312" s="295"/>
      <c r="AF312" s="295"/>
      <c r="AG312" s="295"/>
      <c r="AH312" s="227"/>
      <c r="AI312" s="221">
        <f t="shared" si="13"/>
        <v>0</v>
      </c>
      <c r="AJ312" s="221">
        <f t="shared" si="13"/>
        <v>0</v>
      </c>
      <c r="AK312" s="221">
        <f t="shared" si="13"/>
        <v>0</v>
      </c>
      <c r="AL312" s="221">
        <f t="shared" si="13"/>
        <v>0</v>
      </c>
      <c r="AM312" s="222">
        <f t="shared" si="11"/>
        <v>0</v>
      </c>
    </row>
    <row r="313" spans="1:39" s="310" customFormat="1" ht="30.75" hidden="1" customHeight="1" x14ac:dyDescent="0.2">
      <c r="A313" s="224" t="s">
        <v>449</v>
      </c>
      <c r="B313" s="309"/>
      <c r="C313" s="309"/>
      <c r="D313" s="309"/>
      <c r="E313" s="309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27"/>
      <c r="AA313" s="227"/>
      <c r="AB313" s="227"/>
      <c r="AC313" s="227"/>
      <c r="AD313" s="295"/>
      <c r="AE313" s="295"/>
      <c r="AF313" s="295"/>
      <c r="AG313" s="295"/>
      <c r="AH313" s="227"/>
      <c r="AI313" s="221">
        <f t="shared" si="13"/>
        <v>0</v>
      </c>
      <c r="AJ313" s="221">
        <f t="shared" si="13"/>
        <v>0</v>
      </c>
      <c r="AK313" s="221">
        <f t="shared" si="13"/>
        <v>0</v>
      </c>
      <c r="AL313" s="221">
        <f t="shared" si="13"/>
        <v>0</v>
      </c>
      <c r="AM313" s="222">
        <f t="shared" si="11"/>
        <v>0</v>
      </c>
    </row>
    <row r="314" spans="1:39" s="252" customFormat="1" ht="20.100000000000001" customHeight="1" x14ac:dyDescent="0.2">
      <c r="A314" s="241" t="s">
        <v>811</v>
      </c>
      <c r="B314" s="251"/>
      <c r="C314" s="251"/>
      <c r="D314" s="251"/>
      <c r="E314" s="251"/>
      <c r="F314" s="355">
        <v>0</v>
      </c>
      <c r="G314" s="355"/>
      <c r="H314" s="355"/>
      <c r="I314" s="355"/>
      <c r="J314" s="355">
        <v>0</v>
      </c>
      <c r="K314" s="355"/>
      <c r="L314" s="355"/>
      <c r="M314" s="355"/>
      <c r="N314" s="355">
        <v>0</v>
      </c>
      <c r="O314" s="355"/>
      <c r="P314" s="355"/>
      <c r="Q314" s="355"/>
      <c r="R314" s="355">
        <v>0</v>
      </c>
      <c r="S314" s="355"/>
      <c r="T314" s="355"/>
      <c r="U314" s="355"/>
      <c r="V314" s="355">
        <v>0</v>
      </c>
      <c r="W314" s="355"/>
      <c r="X314" s="355"/>
      <c r="Y314" s="355"/>
      <c r="Z314" s="355">
        <v>0</v>
      </c>
      <c r="AA314" s="355"/>
      <c r="AB314" s="355"/>
      <c r="AC314" s="355"/>
      <c r="AD314" s="355">
        <v>0</v>
      </c>
      <c r="AE314" s="355"/>
      <c r="AF314" s="355"/>
      <c r="AG314" s="355"/>
      <c r="AH314" s="355">
        <v>0</v>
      </c>
      <c r="AI314" s="221">
        <f t="shared" si="13"/>
        <v>0</v>
      </c>
      <c r="AJ314" s="221">
        <f t="shared" si="13"/>
        <v>0</v>
      </c>
      <c r="AK314" s="221">
        <f t="shared" si="13"/>
        <v>0</v>
      </c>
      <c r="AL314" s="221">
        <f t="shared" si="13"/>
        <v>0</v>
      </c>
      <c r="AM314" s="222">
        <f t="shared" si="11"/>
        <v>0</v>
      </c>
    </row>
    <row r="315" spans="1:39" s="357" customFormat="1" ht="30" hidden="1" customHeight="1" x14ac:dyDescent="0.25">
      <c r="A315" s="245"/>
      <c r="B315" s="309"/>
      <c r="C315" s="352"/>
      <c r="D315" s="352"/>
      <c r="E315" s="352"/>
      <c r="F315" s="356">
        <v>0</v>
      </c>
      <c r="G315" s="356"/>
      <c r="H315" s="356"/>
      <c r="I315" s="356"/>
      <c r="J315" s="247"/>
      <c r="K315" s="247"/>
      <c r="L315" s="247"/>
      <c r="M315" s="247"/>
      <c r="N315" s="320">
        <v>0</v>
      </c>
      <c r="O315" s="320"/>
      <c r="P315" s="320"/>
      <c r="Q315" s="320"/>
      <c r="R315" s="247"/>
      <c r="S315" s="247"/>
      <c r="T315" s="247"/>
      <c r="U315" s="247"/>
      <c r="V315" s="247"/>
      <c r="W315" s="247"/>
      <c r="X315" s="247"/>
      <c r="Y315" s="247"/>
      <c r="Z315" s="247"/>
      <c r="AA315" s="247"/>
      <c r="AB315" s="247"/>
      <c r="AC315" s="247"/>
      <c r="AD315" s="247"/>
      <c r="AE315" s="247"/>
      <c r="AF315" s="247"/>
      <c r="AG315" s="247"/>
      <c r="AH315" s="247"/>
      <c r="AI315" s="221">
        <f t="shared" si="13"/>
        <v>0</v>
      </c>
      <c r="AJ315" s="221">
        <f t="shared" si="13"/>
        <v>0</v>
      </c>
      <c r="AK315" s="221">
        <f t="shared" si="13"/>
        <v>0</v>
      </c>
      <c r="AL315" s="221">
        <f t="shared" si="13"/>
        <v>0</v>
      </c>
      <c r="AM315" s="222">
        <f t="shared" si="11"/>
        <v>0</v>
      </c>
    </row>
    <row r="316" spans="1:39" s="358" customFormat="1" ht="20.100000000000001" hidden="1" customHeight="1" x14ac:dyDescent="0.25">
      <c r="A316" s="245" t="s">
        <v>450</v>
      </c>
      <c r="B316" s="309"/>
      <c r="C316" s="352"/>
      <c r="D316" s="352"/>
      <c r="E316" s="352"/>
      <c r="F316" s="356">
        <v>0</v>
      </c>
      <c r="G316" s="356"/>
      <c r="H316" s="356"/>
      <c r="I316" s="356"/>
      <c r="J316" s="320"/>
      <c r="K316" s="320"/>
      <c r="L316" s="320"/>
      <c r="M316" s="320"/>
      <c r="N316" s="320"/>
      <c r="O316" s="320"/>
      <c r="P316" s="320"/>
      <c r="Q316" s="320"/>
      <c r="R316" s="320"/>
      <c r="S316" s="320"/>
      <c r="T316" s="320"/>
      <c r="U316" s="320"/>
      <c r="V316" s="320"/>
      <c r="W316" s="320"/>
      <c r="X316" s="320"/>
      <c r="Y316" s="320"/>
      <c r="Z316" s="320"/>
      <c r="AA316" s="320"/>
      <c r="AB316" s="320"/>
      <c r="AC316" s="320"/>
      <c r="AD316" s="320"/>
      <c r="AE316" s="320"/>
      <c r="AF316" s="320"/>
      <c r="AG316" s="320"/>
      <c r="AH316" s="320"/>
      <c r="AI316" s="221">
        <f t="shared" si="13"/>
        <v>0</v>
      </c>
      <c r="AJ316" s="221">
        <f t="shared" si="13"/>
        <v>0</v>
      </c>
      <c r="AK316" s="221">
        <f t="shared" si="13"/>
        <v>0</v>
      </c>
      <c r="AL316" s="221">
        <f t="shared" si="13"/>
        <v>0</v>
      </c>
      <c r="AM316" s="222">
        <f t="shared" si="11"/>
        <v>0</v>
      </c>
    </row>
    <row r="317" spans="1:39" s="252" customFormat="1" ht="36" customHeight="1" thickBot="1" x14ac:dyDescent="0.25">
      <c r="A317" s="264" t="s">
        <v>114</v>
      </c>
      <c r="B317" s="339" t="s">
        <v>451</v>
      </c>
      <c r="C317" s="359">
        <v>9187910</v>
      </c>
      <c r="D317" s="359">
        <v>9558062</v>
      </c>
      <c r="E317" s="359">
        <v>9722843.6940000001</v>
      </c>
      <c r="F317" s="359">
        <v>5078800</v>
      </c>
      <c r="G317" s="359">
        <v>1523425</v>
      </c>
      <c r="H317" s="359">
        <v>1624730</v>
      </c>
      <c r="I317" s="359">
        <v>1624730</v>
      </c>
      <c r="J317" s="359">
        <v>1519690</v>
      </c>
      <c r="K317" s="359">
        <v>702735</v>
      </c>
      <c r="L317" s="359">
        <v>801576</v>
      </c>
      <c r="M317" s="359">
        <v>801575.60400000005</v>
      </c>
      <c r="N317" s="359">
        <v>285663</v>
      </c>
      <c r="O317" s="359">
        <v>2231825</v>
      </c>
      <c r="P317" s="359">
        <v>2853497</v>
      </c>
      <c r="Q317" s="359">
        <v>2853496.5609999998</v>
      </c>
      <c r="R317" s="359">
        <v>2622188</v>
      </c>
      <c r="S317" s="359">
        <v>879460</v>
      </c>
      <c r="T317" s="359">
        <v>998812</v>
      </c>
      <c r="U317" s="359">
        <v>998811.54599999997</v>
      </c>
      <c r="V317" s="359">
        <v>880686</v>
      </c>
      <c r="W317" s="359">
        <v>391737</v>
      </c>
      <c r="X317" s="359">
        <v>427407</v>
      </c>
      <c r="Y317" s="359">
        <v>427406.65399999998</v>
      </c>
      <c r="Z317" s="359">
        <v>484267.5</v>
      </c>
      <c r="AA317" s="359">
        <v>445797</v>
      </c>
      <c r="AB317" s="359">
        <v>483230</v>
      </c>
      <c r="AC317" s="359">
        <v>483229.962</v>
      </c>
      <c r="AD317" s="359">
        <v>441471</v>
      </c>
      <c r="AE317" s="359">
        <v>53997</v>
      </c>
      <c r="AF317" s="359">
        <v>65639</v>
      </c>
      <c r="AG317" s="359">
        <v>65638.672000000006</v>
      </c>
      <c r="AH317" s="359">
        <v>83055</v>
      </c>
      <c r="AI317" s="221">
        <f t="shared" si="13"/>
        <v>15416886</v>
      </c>
      <c r="AJ317" s="221">
        <f t="shared" si="13"/>
        <v>16812953</v>
      </c>
      <c r="AK317" s="221">
        <f t="shared" si="13"/>
        <v>16977732.693</v>
      </c>
      <c r="AL317" s="221">
        <f t="shared" si="13"/>
        <v>11395820.5</v>
      </c>
      <c r="AM317" s="222">
        <f t="shared" si="11"/>
        <v>6317020.5</v>
      </c>
    </row>
    <row r="318" spans="1:39" s="339" customFormat="1" ht="20.100000000000001" customHeight="1" thickBot="1" x14ac:dyDescent="0.3">
      <c r="A318" s="360" t="s">
        <v>88</v>
      </c>
      <c r="B318" s="361"/>
      <c r="C318" s="360">
        <v>15045777</v>
      </c>
      <c r="D318" s="360">
        <v>15159727</v>
      </c>
      <c r="E318" s="360">
        <v>16522083.031000001</v>
      </c>
      <c r="F318" s="360">
        <v>12687866.525</v>
      </c>
      <c r="G318" s="360">
        <v>1528840</v>
      </c>
      <c r="H318" s="360">
        <v>1633473</v>
      </c>
      <c r="I318" s="360">
        <v>1641281.808</v>
      </c>
      <c r="J318" s="360">
        <v>1531850</v>
      </c>
      <c r="K318" s="360">
        <v>1527373</v>
      </c>
      <c r="L318" s="360">
        <v>1647691</v>
      </c>
      <c r="M318" s="360">
        <v>1681489.6970000002</v>
      </c>
      <c r="N318" s="360">
        <v>1169671</v>
      </c>
      <c r="O318" s="360">
        <v>2899945</v>
      </c>
      <c r="P318" s="360">
        <v>3521617</v>
      </c>
      <c r="Q318" s="360">
        <v>4077158.9109999998</v>
      </c>
      <c r="R318" s="360">
        <v>3806420</v>
      </c>
      <c r="S318" s="360">
        <v>908590</v>
      </c>
      <c r="T318" s="360">
        <v>1027942</v>
      </c>
      <c r="U318" s="360">
        <v>1034447.546</v>
      </c>
      <c r="V318" s="360">
        <v>916445</v>
      </c>
      <c r="W318" s="360">
        <v>416121</v>
      </c>
      <c r="X318" s="360">
        <v>451791</v>
      </c>
      <c r="Y318" s="360">
        <v>451398.55599999998</v>
      </c>
      <c r="Z318" s="360">
        <v>506696.5</v>
      </c>
      <c r="AA318" s="360">
        <v>490857</v>
      </c>
      <c r="AB318" s="360">
        <v>528290</v>
      </c>
      <c r="AC318" s="360">
        <v>531737.71</v>
      </c>
      <c r="AD318" s="360">
        <v>495664</v>
      </c>
      <c r="AE318" s="360">
        <v>66092</v>
      </c>
      <c r="AF318" s="360">
        <v>77734</v>
      </c>
      <c r="AG318" s="360">
        <v>79981.207000000009</v>
      </c>
      <c r="AH318" s="360">
        <v>95055</v>
      </c>
      <c r="AI318" s="221">
        <f t="shared" si="13"/>
        <v>22883595</v>
      </c>
      <c r="AJ318" s="221">
        <f t="shared" si="13"/>
        <v>24048265</v>
      </c>
      <c r="AK318" s="221">
        <f t="shared" si="13"/>
        <v>26019578.466000002</v>
      </c>
      <c r="AL318" s="221">
        <f>F318+J318+N318+R318+V318+Z318+AD318+AH318+1</f>
        <v>21209669.024999999</v>
      </c>
      <c r="AM318" s="222">
        <f t="shared" si="11"/>
        <v>8521801.5</v>
      </c>
    </row>
    <row r="319" spans="1:39" s="223" customFormat="1" ht="20.100000000000001" customHeight="1" x14ac:dyDescent="0.2">
      <c r="A319" s="362"/>
      <c r="B319" s="363"/>
      <c r="C319" s="363"/>
      <c r="D319" s="363"/>
      <c r="E319" s="363"/>
      <c r="F319" s="364"/>
      <c r="G319" s="365"/>
      <c r="H319" s="365"/>
      <c r="I319" s="365"/>
      <c r="J319" s="366"/>
      <c r="K319" s="366"/>
      <c r="L319" s="366"/>
      <c r="M319" s="366"/>
      <c r="N319" s="366"/>
      <c r="O319" s="366"/>
      <c r="P319" s="366"/>
      <c r="Q319" s="366"/>
      <c r="AL319" s="367"/>
      <c r="AM319" s="368"/>
    </row>
    <row r="320" spans="1:39" ht="20.100000000000001" customHeight="1" x14ac:dyDescent="0.2">
      <c r="C320" s="370"/>
      <c r="D320" s="370"/>
      <c r="E320" s="311"/>
      <c r="F320" s="311"/>
      <c r="G320" s="371"/>
      <c r="H320" s="371"/>
      <c r="I320" s="371"/>
      <c r="J320" s="371"/>
      <c r="M320" s="371"/>
      <c r="Q320" s="371"/>
      <c r="U320" s="371"/>
    </row>
    <row r="321" spans="3:9" ht="20.100000000000001" customHeight="1" x14ac:dyDescent="0.2">
      <c r="C321" s="370"/>
      <c r="D321" s="370"/>
      <c r="E321" s="370"/>
      <c r="F321" s="311"/>
      <c r="G321" s="371"/>
      <c r="H321" s="371"/>
      <c r="I321" s="371"/>
    </row>
    <row r="322" spans="3:9" ht="20.100000000000001" customHeight="1" x14ac:dyDescent="0.2">
      <c r="C322" s="370"/>
      <c r="D322" s="370"/>
      <c r="E322" s="370"/>
      <c r="F322" s="311"/>
      <c r="G322" s="371"/>
      <c r="H322" s="371"/>
      <c r="I322" s="371"/>
    </row>
    <row r="323" spans="3:9" ht="20.100000000000001" customHeight="1" x14ac:dyDescent="0.2">
      <c r="C323" s="370"/>
      <c r="D323" s="370"/>
      <c r="E323" s="370"/>
      <c r="F323" s="311"/>
      <c r="G323" s="371"/>
      <c r="H323" s="371"/>
      <c r="I323" s="371"/>
    </row>
    <row r="324" spans="3:9" ht="20.100000000000001" customHeight="1" x14ac:dyDescent="0.2">
      <c r="C324" s="370"/>
      <c r="D324" s="370"/>
      <c r="E324" s="370"/>
      <c r="F324" s="311"/>
      <c r="G324" s="371"/>
      <c r="H324" s="371"/>
      <c r="I324" s="371"/>
    </row>
    <row r="325" spans="3:9" ht="20.100000000000001" customHeight="1" x14ac:dyDescent="0.2">
      <c r="C325" s="370"/>
      <c r="D325" s="370"/>
      <c r="E325" s="370"/>
      <c r="F325" s="311"/>
      <c r="G325" s="371"/>
      <c r="H325" s="371"/>
      <c r="I325" s="371"/>
    </row>
    <row r="326" spans="3:9" ht="20.100000000000001" customHeight="1" x14ac:dyDescent="0.2">
      <c r="C326" s="370"/>
      <c r="D326" s="370"/>
      <c r="E326" s="370"/>
      <c r="F326" s="311"/>
      <c r="G326" s="371"/>
      <c r="H326" s="371"/>
      <c r="I326" s="371"/>
    </row>
    <row r="327" spans="3:9" ht="20.100000000000001" customHeight="1" x14ac:dyDescent="0.2">
      <c r="C327" s="370"/>
      <c r="D327" s="370"/>
      <c r="E327" s="370"/>
      <c r="F327" s="311"/>
      <c r="G327" s="371"/>
      <c r="H327" s="371"/>
      <c r="I327" s="371"/>
    </row>
    <row r="328" spans="3:9" ht="20.100000000000001" customHeight="1" x14ac:dyDescent="0.2">
      <c r="C328" s="370"/>
      <c r="D328" s="370"/>
      <c r="E328" s="370"/>
      <c r="F328" s="311"/>
      <c r="G328" s="371"/>
      <c r="H328" s="371"/>
      <c r="I328" s="371"/>
    </row>
    <row r="329" spans="3:9" ht="20.100000000000001" customHeight="1" x14ac:dyDescent="0.2">
      <c r="C329" s="370"/>
      <c r="D329" s="370"/>
      <c r="E329" s="370"/>
      <c r="F329" s="311"/>
      <c r="G329" s="371"/>
      <c r="H329" s="371"/>
      <c r="I329" s="371"/>
    </row>
  </sheetData>
  <sheetProtection autoFilter="0" pivotTables="0"/>
  <mergeCells count="9">
    <mergeCell ref="W1:Z1"/>
    <mergeCell ref="AA1:AD1"/>
    <mergeCell ref="AE1:AH1"/>
    <mergeCell ref="B1:B2"/>
    <mergeCell ref="C1:F1"/>
    <mergeCell ref="G1:J1"/>
    <mergeCell ref="K1:N1"/>
    <mergeCell ref="O1:R1"/>
    <mergeCell ref="S1:V1"/>
  </mergeCells>
  <pageMargins left="0.31496062992125984" right="0.23622047244094491" top="0.51181102362204722" bottom="0.55118110236220474" header="0.31496062992125984" footer="0.31496062992125984"/>
  <pageSetup paperSize="8" scale="75" fitToWidth="0" fitToHeight="0" orientation="portrait" r:id="rId1"/>
  <headerFooter>
    <oddHeader>&amp;C2. tájékoztató tábla</oddHeader>
  </headerFooter>
  <colBreaks count="3" manualBreakCount="3">
    <brk id="10" max="317" man="1"/>
    <brk id="18" max="317" man="1"/>
    <brk id="26" max="317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326"/>
  <sheetViews>
    <sheetView view="pageBreakPreview" topLeftCell="O208" zoomScale="110" zoomScaleNormal="100" zoomScaleSheetLayoutView="110" workbookViewId="0">
      <selection activeCell="AH317" sqref="AH317"/>
    </sheetView>
  </sheetViews>
  <sheetFormatPr defaultColWidth="9.140625" defaultRowHeight="12.75" x14ac:dyDescent="0.2"/>
  <cols>
    <col min="1" max="1" width="32.140625" style="390" customWidth="1"/>
    <col min="2" max="2" width="5.42578125" style="509" customWidth="1"/>
    <col min="3" max="5" width="12.7109375" style="534" customWidth="1"/>
    <col min="6" max="6" width="13.85546875" style="535" customWidth="1"/>
    <col min="7" max="9" width="12.140625" style="535" customWidth="1"/>
    <col min="10" max="10" width="14.85546875" style="536" customWidth="1"/>
    <col min="11" max="11" width="11.85546875" style="536" customWidth="1"/>
    <col min="12" max="12" width="10.5703125" style="536" customWidth="1"/>
    <col min="13" max="13" width="11.5703125" style="536" customWidth="1"/>
    <col min="14" max="14" width="14.85546875" style="536" customWidth="1"/>
    <col min="15" max="15" width="12.140625" style="536" customWidth="1"/>
    <col min="16" max="16" width="11.42578125" style="536" customWidth="1"/>
    <col min="17" max="17" width="11.7109375" style="536" customWidth="1"/>
    <col min="18" max="18" width="15.42578125" style="536" customWidth="1"/>
    <col min="19" max="19" width="11.7109375" style="536" customWidth="1"/>
    <col min="20" max="20" width="12.85546875" style="536" customWidth="1"/>
    <col min="21" max="21" width="13.7109375" style="536" customWidth="1"/>
    <col min="22" max="22" width="11.85546875" style="536" customWidth="1"/>
    <col min="23" max="25" width="13.28515625" style="536" customWidth="1"/>
    <col min="26" max="26" width="13.7109375" style="536" customWidth="1"/>
    <col min="27" max="27" width="9.85546875" style="536" customWidth="1"/>
    <col min="28" max="28" width="10.140625" style="536" customWidth="1"/>
    <col min="29" max="29" width="9.42578125" style="536" customWidth="1"/>
    <col min="30" max="30" width="9.85546875" style="536" customWidth="1"/>
    <col min="31" max="31" width="8.140625" style="536" customWidth="1"/>
    <col min="32" max="32" width="9.85546875" style="536" customWidth="1"/>
    <col min="33" max="33" width="9.28515625" style="536" customWidth="1"/>
    <col min="34" max="34" width="12.5703125" style="536" customWidth="1"/>
    <col min="35" max="37" width="12.5703125" style="536" hidden="1" customWidth="1"/>
    <col min="38" max="38" width="12.42578125" style="537" customWidth="1"/>
    <col min="39" max="39" width="13.5703125" style="538" customWidth="1"/>
    <col min="40" max="40" width="16.42578125" style="390" customWidth="1"/>
    <col min="41" max="41" width="13.28515625" style="390" customWidth="1"/>
    <col min="42" max="16384" width="9.140625" style="390"/>
  </cols>
  <sheetData>
    <row r="1" spans="1:40" s="379" customFormat="1" ht="102" customHeight="1" x14ac:dyDescent="0.2">
      <c r="A1" s="377"/>
      <c r="B1" s="632" t="s">
        <v>149</v>
      </c>
      <c r="C1" s="634" t="s">
        <v>452</v>
      </c>
      <c r="D1" s="635"/>
      <c r="E1" s="635"/>
      <c r="F1" s="635"/>
      <c r="G1" s="630" t="s">
        <v>151</v>
      </c>
      <c r="H1" s="630"/>
      <c r="I1" s="630"/>
      <c r="J1" s="631"/>
      <c r="K1" s="629" t="s">
        <v>453</v>
      </c>
      <c r="L1" s="630"/>
      <c r="M1" s="630"/>
      <c r="N1" s="631"/>
      <c r="O1" s="629" t="s">
        <v>153</v>
      </c>
      <c r="P1" s="630"/>
      <c r="Q1" s="630"/>
      <c r="R1" s="631"/>
      <c r="S1" s="629" t="s">
        <v>154</v>
      </c>
      <c r="T1" s="630"/>
      <c r="U1" s="630"/>
      <c r="V1" s="631"/>
      <c r="W1" s="629" t="s">
        <v>155</v>
      </c>
      <c r="X1" s="630"/>
      <c r="Y1" s="630"/>
      <c r="Z1" s="631"/>
      <c r="AA1" s="629" t="s">
        <v>156</v>
      </c>
      <c r="AB1" s="630"/>
      <c r="AC1" s="630"/>
      <c r="AD1" s="631"/>
      <c r="AE1" s="629" t="s">
        <v>157</v>
      </c>
      <c r="AF1" s="630"/>
      <c r="AG1" s="630"/>
      <c r="AH1" s="631"/>
      <c r="AI1" s="594"/>
      <c r="AJ1" s="594"/>
      <c r="AK1" s="594"/>
      <c r="AL1" s="378" t="s">
        <v>158</v>
      </c>
      <c r="AM1" s="210" t="s">
        <v>159</v>
      </c>
    </row>
    <row r="2" spans="1:40" s="379" customFormat="1" ht="50.25" customHeight="1" thickBot="1" x14ac:dyDescent="0.25">
      <c r="A2" s="212" t="s">
        <v>775</v>
      </c>
      <c r="B2" s="633"/>
      <c r="C2" s="380" t="s">
        <v>160</v>
      </c>
      <c r="D2" s="380" t="s">
        <v>454</v>
      </c>
      <c r="E2" s="213" t="s">
        <v>733</v>
      </c>
      <c r="F2" s="213" t="s">
        <v>777</v>
      </c>
      <c r="G2" s="213" t="s">
        <v>160</v>
      </c>
      <c r="H2" s="380" t="s">
        <v>454</v>
      </c>
      <c r="I2" s="213" t="s">
        <v>776</v>
      </c>
      <c r="J2" s="213" t="s">
        <v>777</v>
      </c>
      <c r="K2" s="213" t="s">
        <v>90</v>
      </c>
      <c r="L2" s="213" t="s">
        <v>91</v>
      </c>
      <c r="M2" s="213" t="s">
        <v>776</v>
      </c>
      <c r="N2" s="213" t="s">
        <v>777</v>
      </c>
      <c r="O2" s="213" t="s">
        <v>90</v>
      </c>
      <c r="P2" s="213" t="s">
        <v>91</v>
      </c>
      <c r="Q2" s="213" t="s">
        <v>776</v>
      </c>
      <c r="R2" s="213" t="s">
        <v>777</v>
      </c>
      <c r="S2" s="213" t="s">
        <v>90</v>
      </c>
      <c r="T2" s="213" t="s">
        <v>91</v>
      </c>
      <c r="U2" s="213" t="s">
        <v>776</v>
      </c>
      <c r="V2" s="213" t="s">
        <v>777</v>
      </c>
      <c r="W2" s="213" t="s">
        <v>90</v>
      </c>
      <c r="X2" s="213" t="s">
        <v>91</v>
      </c>
      <c r="Y2" s="213" t="s">
        <v>776</v>
      </c>
      <c r="Z2" s="213" t="s">
        <v>777</v>
      </c>
      <c r="AA2" s="213" t="s">
        <v>90</v>
      </c>
      <c r="AB2" s="213" t="s">
        <v>91</v>
      </c>
      <c r="AC2" s="213" t="s">
        <v>776</v>
      </c>
      <c r="AD2" s="213" t="s">
        <v>777</v>
      </c>
      <c r="AE2" s="213" t="s">
        <v>90</v>
      </c>
      <c r="AF2" s="213" t="s">
        <v>91</v>
      </c>
      <c r="AG2" s="213" t="s">
        <v>776</v>
      </c>
      <c r="AH2" s="213" t="s">
        <v>777</v>
      </c>
      <c r="AI2" s="213"/>
      <c r="AJ2" s="213"/>
      <c r="AK2" s="213"/>
      <c r="AL2" s="214" t="s">
        <v>92</v>
      </c>
      <c r="AM2" s="215" t="s">
        <v>92</v>
      </c>
    </row>
    <row r="3" spans="1:40" ht="25.5" x14ac:dyDescent="0.2">
      <c r="A3" s="381" t="s">
        <v>455</v>
      </c>
      <c r="B3" s="382"/>
      <c r="C3" s="383"/>
      <c r="D3" s="383"/>
      <c r="E3" s="383"/>
      <c r="F3" s="384"/>
      <c r="G3" s="385">
        <v>572000</v>
      </c>
      <c r="H3" s="385">
        <v>634806</v>
      </c>
      <c r="I3" s="385">
        <v>546459.62800000003</v>
      </c>
      <c r="J3" s="386">
        <v>828518</v>
      </c>
      <c r="K3" s="386">
        <v>596429</v>
      </c>
      <c r="L3" s="386">
        <v>641928</v>
      </c>
      <c r="M3" s="386">
        <v>540105.33200000005</v>
      </c>
      <c r="N3" s="387">
        <v>750700</v>
      </c>
      <c r="O3" s="387">
        <v>332467</v>
      </c>
      <c r="P3" s="387">
        <v>326467</v>
      </c>
      <c r="Q3" s="387">
        <v>301361.21299999999</v>
      </c>
      <c r="R3" s="387">
        <v>430024</v>
      </c>
      <c r="S3" s="387">
        <v>465675</v>
      </c>
      <c r="T3" s="387">
        <v>465283</v>
      </c>
      <c r="U3" s="387">
        <v>417237.07400000002</v>
      </c>
      <c r="V3" s="387">
        <v>529857</v>
      </c>
      <c r="W3" s="387">
        <v>224186</v>
      </c>
      <c r="X3" s="387">
        <v>221986</v>
      </c>
      <c r="Y3" s="387">
        <v>205019.641</v>
      </c>
      <c r="Z3" s="387">
        <v>277569</v>
      </c>
      <c r="AA3" s="387">
        <v>234155</v>
      </c>
      <c r="AB3" s="387">
        <v>234076</v>
      </c>
      <c r="AC3" s="387">
        <v>221018.97700000001</v>
      </c>
      <c r="AD3" s="387">
        <v>270273</v>
      </c>
      <c r="AE3" s="387">
        <v>24027</v>
      </c>
      <c r="AF3" s="387">
        <v>23027</v>
      </c>
      <c r="AG3" s="387">
        <v>19436.863000000001</v>
      </c>
      <c r="AH3" s="387">
        <v>32886</v>
      </c>
      <c r="AI3" s="388">
        <f t="shared" ref="AI3:AI23" si="0">C3+G3+K3+O3+S3+W3+AA3+AE3</f>
        <v>2448939</v>
      </c>
      <c r="AJ3" s="388">
        <f t="shared" ref="AJ3:AJ23" si="1">D3+H3+L3+P3+T3+X3+AB3+AF3</f>
        <v>2547573</v>
      </c>
      <c r="AK3" s="388">
        <f t="shared" ref="AK3:AK23" si="2">E3+I3+M3+Q3+U3+Y3+AC3+AG3</f>
        <v>2250638.7280000001</v>
      </c>
      <c r="AL3" s="388">
        <f t="shared" ref="AL3:AL23" si="3">F3+J3+N3+R3+V3+Z3+AD3+AH3</f>
        <v>3119827</v>
      </c>
      <c r="AM3" s="389">
        <f t="shared" ref="AM3:AM66" si="4">J3+N3+R3+V3+Z3+AD3+AH3</f>
        <v>3119827</v>
      </c>
    </row>
    <row r="4" spans="1:40" x14ac:dyDescent="0.2">
      <c r="A4" s="381" t="s">
        <v>456</v>
      </c>
      <c r="B4" s="382"/>
      <c r="C4" s="383"/>
      <c r="D4" s="383"/>
      <c r="E4" s="383"/>
      <c r="F4" s="384"/>
      <c r="G4" s="385">
        <v>41000</v>
      </c>
      <c r="H4" s="385">
        <v>81000</v>
      </c>
      <c r="I4" s="385">
        <v>73343.126000000004</v>
      </c>
      <c r="J4" s="386">
        <v>31000</v>
      </c>
      <c r="K4" s="386"/>
      <c r="L4" s="386">
        <v>13000</v>
      </c>
      <c r="M4" s="386">
        <v>27938.02</v>
      </c>
      <c r="N4" s="387">
        <v>0</v>
      </c>
      <c r="O4" s="387">
        <v>55632</v>
      </c>
      <c r="P4" s="387">
        <v>55632</v>
      </c>
      <c r="Q4" s="387">
        <v>50735.898000000001</v>
      </c>
      <c r="R4" s="387">
        <v>35933</v>
      </c>
      <c r="S4" s="387">
        <v>77162</v>
      </c>
      <c r="T4" s="387">
        <v>77162</v>
      </c>
      <c r="U4" s="387">
        <v>77156.167000000001</v>
      </c>
      <c r="V4" s="387">
        <v>44251</v>
      </c>
      <c r="W4" s="387">
        <v>36334</v>
      </c>
      <c r="X4" s="387">
        <v>36334</v>
      </c>
      <c r="Y4" s="387">
        <v>34650.406999999999</v>
      </c>
      <c r="Z4" s="387">
        <v>22724.5</v>
      </c>
      <c r="AA4" s="387">
        <v>38569</v>
      </c>
      <c r="AB4" s="387">
        <v>38569</v>
      </c>
      <c r="AC4" s="387">
        <v>38528.266000000003</v>
      </c>
      <c r="AD4" s="387">
        <v>23977</v>
      </c>
      <c r="AE4" s="387">
        <v>4166</v>
      </c>
      <c r="AF4" s="387">
        <v>4166</v>
      </c>
      <c r="AG4" s="387">
        <v>3238.3180000000002</v>
      </c>
      <c r="AH4" s="387">
        <v>2648</v>
      </c>
      <c r="AI4" s="388">
        <f t="shared" si="0"/>
        <v>252863</v>
      </c>
      <c r="AJ4" s="388">
        <f t="shared" si="1"/>
        <v>305863</v>
      </c>
      <c r="AK4" s="388">
        <f t="shared" si="2"/>
        <v>305590.20200000005</v>
      </c>
      <c r="AL4" s="388">
        <f t="shared" si="3"/>
        <v>160533.5</v>
      </c>
      <c r="AM4" s="389">
        <f t="shared" si="4"/>
        <v>160533.5</v>
      </c>
      <c r="AN4" s="391"/>
    </row>
    <row r="5" spans="1:40" x14ac:dyDescent="0.2">
      <c r="A5" s="381" t="s">
        <v>457</v>
      </c>
      <c r="B5" s="382"/>
      <c r="C5" s="383"/>
      <c r="D5" s="383"/>
      <c r="E5" s="383"/>
      <c r="F5" s="384"/>
      <c r="G5" s="385">
        <v>40000</v>
      </c>
      <c r="H5" s="385">
        <v>43353</v>
      </c>
      <c r="I5" s="385">
        <v>17956.136999999999</v>
      </c>
      <c r="J5" s="386">
        <v>20000</v>
      </c>
      <c r="K5" s="386"/>
      <c r="L5" s="386"/>
      <c r="M5" s="386"/>
      <c r="N5" s="387">
        <v>0</v>
      </c>
      <c r="O5" s="387">
        <v>6200</v>
      </c>
      <c r="P5" s="387">
        <v>6570</v>
      </c>
      <c r="Q5" s="387">
        <v>5377.1170000000002</v>
      </c>
      <c r="R5" s="387">
        <v>3931</v>
      </c>
      <c r="S5" s="387">
        <v>2000</v>
      </c>
      <c r="T5" s="387">
        <v>2000</v>
      </c>
      <c r="U5" s="387">
        <v>2776.2359999999999</v>
      </c>
      <c r="V5" s="387">
        <v>2000</v>
      </c>
      <c r="W5" s="387">
        <v>2000</v>
      </c>
      <c r="X5" s="387">
        <v>2200</v>
      </c>
      <c r="Y5" s="387">
        <v>1020</v>
      </c>
      <c r="Z5" s="387">
        <v>2000</v>
      </c>
      <c r="AA5" s="387">
        <v>8500</v>
      </c>
      <c r="AB5" s="387">
        <v>8500</v>
      </c>
      <c r="AC5" s="387">
        <v>5013.41</v>
      </c>
      <c r="AD5" s="387">
        <v>8497</v>
      </c>
      <c r="AE5" s="387">
        <v>2500</v>
      </c>
      <c r="AF5" s="387">
        <v>2500</v>
      </c>
      <c r="AG5" s="387">
        <v>960</v>
      </c>
      <c r="AH5" s="387">
        <v>1000</v>
      </c>
      <c r="AI5" s="388">
        <f t="shared" si="0"/>
        <v>61200</v>
      </c>
      <c r="AJ5" s="388">
        <f t="shared" si="1"/>
        <v>65123</v>
      </c>
      <c r="AK5" s="388">
        <f t="shared" si="2"/>
        <v>33102.9</v>
      </c>
      <c r="AL5" s="388">
        <f t="shared" si="3"/>
        <v>37428</v>
      </c>
      <c r="AM5" s="389">
        <f t="shared" si="4"/>
        <v>37428</v>
      </c>
    </row>
    <row r="6" spans="1:40" ht="25.5" x14ac:dyDescent="0.2">
      <c r="A6" s="381" t="s">
        <v>458</v>
      </c>
      <c r="B6" s="382"/>
      <c r="C6" s="383"/>
      <c r="D6" s="383"/>
      <c r="E6" s="383"/>
      <c r="F6" s="384"/>
      <c r="G6" s="385">
        <v>4200</v>
      </c>
      <c r="H6" s="385">
        <v>1844</v>
      </c>
      <c r="I6" s="385">
        <v>1639.6</v>
      </c>
      <c r="J6" s="386">
        <v>1000</v>
      </c>
      <c r="K6" s="386"/>
      <c r="L6" s="386">
        <v>5469</v>
      </c>
      <c r="M6" s="386">
        <v>9056.393</v>
      </c>
      <c r="N6" s="387">
        <v>0</v>
      </c>
      <c r="O6" s="387">
        <v>8600</v>
      </c>
      <c r="P6" s="387">
        <v>14944</v>
      </c>
      <c r="Q6" s="387">
        <v>11576.08</v>
      </c>
      <c r="R6" s="387">
        <v>14458</v>
      </c>
      <c r="S6" s="387">
        <v>3000</v>
      </c>
      <c r="T6" s="387">
        <v>3392</v>
      </c>
      <c r="U6" s="387">
        <v>1217.829</v>
      </c>
      <c r="V6" s="387">
        <v>0</v>
      </c>
      <c r="W6" s="387">
        <v>100</v>
      </c>
      <c r="X6" s="387">
        <v>2100</v>
      </c>
      <c r="Y6" s="387">
        <v>2786.511</v>
      </c>
      <c r="Z6" s="387">
        <v>3300</v>
      </c>
      <c r="AA6" s="387"/>
      <c r="AB6" s="387"/>
      <c r="AC6" s="387"/>
      <c r="AD6" s="387">
        <v>0</v>
      </c>
      <c r="AE6" s="387">
        <v>0</v>
      </c>
      <c r="AF6" s="387">
        <v>650</v>
      </c>
      <c r="AG6" s="387">
        <v>699.24800000000005</v>
      </c>
      <c r="AH6" s="387">
        <v>2360</v>
      </c>
      <c r="AI6" s="388">
        <f t="shared" si="0"/>
        <v>15900</v>
      </c>
      <c r="AJ6" s="388">
        <f t="shared" si="1"/>
        <v>28399</v>
      </c>
      <c r="AK6" s="388">
        <f t="shared" si="2"/>
        <v>26975.661</v>
      </c>
      <c r="AL6" s="388">
        <f t="shared" si="3"/>
        <v>21118</v>
      </c>
      <c r="AM6" s="389">
        <f t="shared" si="4"/>
        <v>21118</v>
      </c>
    </row>
    <row r="7" spans="1:40" x14ac:dyDescent="0.2">
      <c r="A7" s="381" t="s">
        <v>459</v>
      </c>
      <c r="B7" s="382"/>
      <c r="C7" s="383"/>
      <c r="D7" s="383"/>
      <c r="E7" s="383"/>
      <c r="F7" s="384"/>
      <c r="G7" s="385">
        <v>0</v>
      </c>
      <c r="H7" s="385">
        <v>2892</v>
      </c>
      <c r="I7" s="385">
        <v>2891.6</v>
      </c>
      <c r="J7" s="386">
        <v>0</v>
      </c>
      <c r="K7" s="386"/>
      <c r="L7" s="386"/>
      <c r="M7" s="386"/>
      <c r="N7" s="387">
        <v>0</v>
      </c>
      <c r="O7" s="387"/>
      <c r="P7" s="387"/>
      <c r="Q7" s="387"/>
      <c r="R7" s="387">
        <v>0</v>
      </c>
      <c r="S7" s="387"/>
      <c r="T7" s="387"/>
      <c r="U7" s="387"/>
      <c r="V7" s="387">
        <v>0</v>
      </c>
      <c r="W7" s="387"/>
      <c r="X7" s="387"/>
      <c r="Y7" s="387"/>
      <c r="Z7" s="387">
        <v>0</v>
      </c>
      <c r="AA7" s="387"/>
      <c r="AB7" s="387"/>
      <c r="AC7" s="387"/>
      <c r="AD7" s="387">
        <v>0</v>
      </c>
      <c r="AE7" s="387"/>
      <c r="AF7" s="387"/>
      <c r="AG7" s="387"/>
      <c r="AH7" s="387">
        <v>0</v>
      </c>
      <c r="AI7" s="388">
        <f t="shared" si="0"/>
        <v>0</v>
      </c>
      <c r="AJ7" s="388">
        <f t="shared" si="1"/>
        <v>2892</v>
      </c>
      <c r="AK7" s="388">
        <f t="shared" si="2"/>
        <v>2891.6</v>
      </c>
      <c r="AL7" s="388">
        <f t="shared" si="3"/>
        <v>0</v>
      </c>
      <c r="AM7" s="389">
        <f t="shared" si="4"/>
        <v>0</v>
      </c>
    </row>
    <row r="8" spans="1:40" x14ac:dyDescent="0.2">
      <c r="A8" s="381" t="s">
        <v>460</v>
      </c>
      <c r="B8" s="382"/>
      <c r="C8" s="383"/>
      <c r="D8" s="383"/>
      <c r="E8" s="383"/>
      <c r="F8" s="384"/>
      <c r="G8" s="385">
        <v>0</v>
      </c>
      <c r="H8" s="385">
        <v>6846</v>
      </c>
      <c r="I8" s="385">
        <v>7118.3829999999998</v>
      </c>
      <c r="J8" s="386">
        <v>1540.8</v>
      </c>
      <c r="K8" s="386">
        <v>6806</v>
      </c>
      <c r="L8" s="386">
        <v>19156</v>
      </c>
      <c r="M8" s="386">
        <v>15157.67</v>
      </c>
      <c r="N8" s="387">
        <v>4600</v>
      </c>
      <c r="O8" s="387"/>
      <c r="P8" s="387"/>
      <c r="Q8" s="387"/>
      <c r="R8" s="387">
        <v>933</v>
      </c>
      <c r="S8" s="387">
        <v>8894</v>
      </c>
      <c r="T8" s="387">
        <v>8894</v>
      </c>
      <c r="U8" s="387">
        <v>9223.259</v>
      </c>
      <c r="V8" s="387">
        <v>6672</v>
      </c>
      <c r="W8" s="387">
        <v>2850</v>
      </c>
      <c r="X8" s="387">
        <v>2850</v>
      </c>
      <c r="Y8" s="387">
        <v>2220.4830000000002</v>
      </c>
      <c r="Z8" s="387">
        <v>5874</v>
      </c>
      <c r="AA8" s="387">
        <v>2235</v>
      </c>
      <c r="AB8" s="387">
        <v>2235</v>
      </c>
      <c r="AC8" s="387">
        <v>1902.615</v>
      </c>
      <c r="AD8" s="387">
        <v>2680</v>
      </c>
      <c r="AE8" s="387"/>
      <c r="AF8" s="387"/>
      <c r="AG8" s="387"/>
      <c r="AH8" s="387">
        <v>0</v>
      </c>
      <c r="AI8" s="388">
        <f t="shared" si="0"/>
        <v>20785</v>
      </c>
      <c r="AJ8" s="388">
        <f t="shared" si="1"/>
        <v>39981</v>
      </c>
      <c r="AK8" s="388">
        <f t="shared" si="2"/>
        <v>35622.409999999996</v>
      </c>
      <c r="AL8" s="388">
        <f t="shared" si="3"/>
        <v>22299.8</v>
      </c>
      <c r="AM8" s="389">
        <f t="shared" si="4"/>
        <v>22299.8</v>
      </c>
    </row>
    <row r="9" spans="1:40" x14ac:dyDescent="0.2">
      <c r="A9" s="381" t="s">
        <v>461</v>
      </c>
      <c r="B9" s="382"/>
      <c r="C9" s="383"/>
      <c r="D9" s="383"/>
      <c r="E9" s="383"/>
      <c r="F9" s="384"/>
      <c r="G9" s="385">
        <v>32600</v>
      </c>
      <c r="H9" s="385">
        <v>32600</v>
      </c>
      <c r="I9" s="385">
        <v>26716.237000000001</v>
      </c>
      <c r="J9" s="386">
        <v>27864</v>
      </c>
      <c r="K9" s="386">
        <v>12374</v>
      </c>
      <c r="L9" s="386">
        <v>12374</v>
      </c>
      <c r="M9" s="386">
        <v>12116.281999999999</v>
      </c>
      <c r="N9" s="387">
        <v>14000</v>
      </c>
      <c r="O9" s="387">
        <v>22957</v>
      </c>
      <c r="P9" s="387">
        <v>22243</v>
      </c>
      <c r="Q9" s="387">
        <v>20869.634999999998</v>
      </c>
      <c r="R9" s="387">
        <v>24261</v>
      </c>
      <c r="S9" s="387">
        <v>29609</v>
      </c>
      <c r="T9" s="387">
        <v>29609</v>
      </c>
      <c r="U9" s="387">
        <v>27748.059000000001</v>
      </c>
      <c r="V9" s="387">
        <v>29283</v>
      </c>
      <c r="W9" s="387">
        <v>13827</v>
      </c>
      <c r="X9" s="387">
        <v>13827</v>
      </c>
      <c r="Y9" s="387">
        <v>13430.572</v>
      </c>
      <c r="Z9" s="387">
        <v>13826</v>
      </c>
      <c r="AA9" s="387">
        <v>14609</v>
      </c>
      <c r="AB9" s="387">
        <v>14609</v>
      </c>
      <c r="AC9" s="387">
        <v>13967.574000000001</v>
      </c>
      <c r="AD9" s="387">
        <v>14869</v>
      </c>
      <c r="AE9" s="387">
        <v>2087</v>
      </c>
      <c r="AF9" s="387">
        <v>2087</v>
      </c>
      <c r="AG9" s="387">
        <v>1396.5419999999999</v>
      </c>
      <c r="AH9" s="387">
        <v>2087</v>
      </c>
      <c r="AI9" s="388">
        <f t="shared" si="0"/>
        <v>128063</v>
      </c>
      <c r="AJ9" s="388">
        <f t="shared" si="1"/>
        <v>127349</v>
      </c>
      <c r="AK9" s="388">
        <f t="shared" si="2"/>
        <v>116244.901</v>
      </c>
      <c r="AL9" s="388">
        <f t="shared" si="3"/>
        <v>126190</v>
      </c>
      <c r="AM9" s="389">
        <f t="shared" si="4"/>
        <v>126190</v>
      </c>
    </row>
    <row r="10" spans="1:40" x14ac:dyDescent="0.2">
      <c r="A10" s="381" t="s">
        <v>462</v>
      </c>
      <c r="B10" s="382"/>
      <c r="C10" s="383"/>
      <c r="D10" s="383"/>
      <c r="E10" s="383"/>
      <c r="F10" s="384"/>
      <c r="G10" s="385">
        <v>0</v>
      </c>
      <c r="H10" s="385">
        <v>335</v>
      </c>
      <c r="I10" s="385">
        <v>334.8</v>
      </c>
      <c r="J10" s="386">
        <v>500</v>
      </c>
      <c r="K10" s="386"/>
      <c r="L10" s="386"/>
      <c r="M10" s="386"/>
      <c r="N10" s="387">
        <v>0</v>
      </c>
      <c r="O10" s="387"/>
      <c r="P10" s="387"/>
      <c r="Q10" s="387"/>
      <c r="R10" s="387">
        <v>0</v>
      </c>
      <c r="S10" s="387"/>
      <c r="T10" s="387"/>
      <c r="U10" s="387"/>
      <c r="V10" s="387">
        <v>0</v>
      </c>
      <c r="W10" s="387">
        <v>5562</v>
      </c>
      <c r="X10" s="387">
        <v>5562</v>
      </c>
      <c r="Y10" s="387">
        <v>5612.7709999999997</v>
      </c>
      <c r="Z10" s="387">
        <v>5562</v>
      </c>
      <c r="AA10" s="387"/>
      <c r="AB10" s="387"/>
      <c r="AC10" s="387"/>
      <c r="AD10" s="387">
        <v>0</v>
      </c>
      <c r="AE10" s="387"/>
      <c r="AF10" s="387"/>
      <c r="AG10" s="387"/>
      <c r="AH10" s="387">
        <v>0</v>
      </c>
      <c r="AI10" s="388">
        <f t="shared" si="0"/>
        <v>5562</v>
      </c>
      <c r="AJ10" s="388">
        <f t="shared" si="1"/>
        <v>5897</v>
      </c>
      <c r="AK10" s="388">
        <f t="shared" si="2"/>
        <v>5947.5709999999999</v>
      </c>
      <c r="AL10" s="388">
        <f t="shared" si="3"/>
        <v>6062</v>
      </c>
      <c r="AM10" s="389">
        <f t="shared" si="4"/>
        <v>6062</v>
      </c>
    </row>
    <row r="11" spans="1:40" x14ac:dyDescent="0.2">
      <c r="A11" s="381" t="s">
        <v>463</v>
      </c>
      <c r="B11" s="382"/>
      <c r="C11" s="383"/>
      <c r="D11" s="383"/>
      <c r="E11" s="383"/>
      <c r="F11" s="384"/>
      <c r="G11" s="385">
        <v>18200</v>
      </c>
      <c r="H11" s="385">
        <v>18000</v>
      </c>
      <c r="I11" s="385">
        <v>15971.199000000001</v>
      </c>
      <c r="J11" s="386">
        <v>18000</v>
      </c>
      <c r="K11" s="386">
        <v>2495</v>
      </c>
      <c r="L11" s="386">
        <v>2495</v>
      </c>
      <c r="M11" s="386">
        <v>88.322000000000003</v>
      </c>
      <c r="N11" s="387">
        <v>2500</v>
      </c>
      <c r="O11" s="387">
        <v>3261</v>
      </c>
      <c r="P11" s="387">
        <v>3261</v>
      </c>
      <c r="Q11" s="387">
        <v>3387.4090000000001</v>
      </c>
      <c r="R11" s="387">
        <v>4000</v>
      </c>
      <c r="S11" s="387">
        <v>2975</v>
      </c>
      <c r="T11" s="387">
        <v>2975</v>
      </c>
      <c r="U11" s="387">
        <v>2344.085</v>
      </c>
      <c r="V11" s="387">
        <v>3746</v>
      </c>
      <c r="W11" s="387">
        <v>2189</v>
      </c>
      <c r="X11" s="387">
        <v>2189</v>
      </c>
      <c r="Y11" s="387">
        <v>101.70399999999999</v>
      </c>
      <c r="Z11" s="387">
        <v>2249</v>
      </c>
      <c r="AA11" s="387">
        <v>2037</v>
      </c>
      <c r="AB11" s="387">
        <v>2037</v>
      </c>
      <c r="AC11" s="387">
        <v>28.69</v>
      </c>
      <c r="AD11" s="387">
        <v>2346</v>
      </c>
      <c r="AE11" s="387">
        <v>147</v>
      </c>
      <c r="AF11" s="387">
        <v>147</v>
      </c>
      <c r="AG11" s="387">
        <v>163.02199999999999</v>
      </c>
      <c r="AH11" s="387">
        <v>262</v>
      </c>
      <c r="AI11" s="388">
        <f t="shared" si="0"/>
        <v>31304</v>
      </c>
      <c r="AJ11" s="388">
        <f t="shared" si="1"/>
        <v>31104</v>
      </c>
      <c r="AK11" s="388">
        <f t="shared" si="2"/>
        <v>22084.431</v>
      </c>
      <c r="AL11" s="388">
        <f t="shared" si="3"/>
        <v>33103</v>
      </c>
      <c r="AM11" s="389">
        <f t="shared" si="4"/>
        <v>33103</v>
      </c>
    </row>
    <row r="12" spans="1:40" x14ac:dyDescent="0.2">
      <c r="A12" s="381" t="s">
        <v>464</v>
      </c>
      <c r="B12" s="382"/>
      <c r="C12" s="383"/>
      <c r="D12" s="383"/>
      <c r="E12" s="383"/>
      <c r="F12" s="384"/>
      <c r="G12" s="385">
        <v>7000</v>
      </c>
      <c r="H12" s="385">
        <v>3647</v>
      </c>
      <c r="I12" s="385">
        <v>1355.31</v>
      </c>
      <c r="J12" s="386">
        <v>5000</v>
      </c>
      <c r="K12" s="386">
        <v>948</v>
      </c>
      <c r="L12" s="386">
        <v>948</v>
      </c>
      <c r="M12" s="386">
        <v>790</v>
      </c>
      <c r="N12" s="387">
        <v>960</v>
      </c>
      <c r="O12" s="387">
        <v>1056</v>
      </c>
      <c r="P12" s="387">
        <v>1056</v>
      </c>
      <c r="Q12" s="387">
        <v>925</v>
      </c>
      <c r="R12" s="387">
        <v>1116</v>
      </c>
      <c r="S12" s="387">
        <v>1380</v>
      </c>
      <c r="T12" s="387">
        <v>1380</v>
      </c>
      <c r="U12" s="387">
        <v>1273</v>
      </c>
      <c r="V12" s="387">
        <v>1956</v>
      </c>
      <c r="W12" s="387">
        <v>636</v>
      </c>
      <c r="X12" s="387">
        <v>636</v>
      </c>
      <c r="Y12" s="387">
        <v>630</v>
      </c>
      <c r="Z12" s="387">
        <v>786</v>
      </c>
      <c r="AA12" s="387">
        <v>672</v>
      </c>
      <c r="AB12" s="387">
        <v>672</v>
      </c>
      <c r="AC12" s="387">
        <v>663</v>
      </c>
      <c r="AD12" s="387">
        <v>932</v>
      </c>
      <c r="AE12" s="387">
        <v>96</v>
      </c>
      <c r="AF12" s="387">
        <v>96</v>
      </c>
      <c r="AG12" s="387">
        <v>63</v>
      </c>
      <c r="AH12" s="387">
        <v>196</v>
      </c>
      <c r="AI12" s="388">
        <f t="shared" si="0"/>
        <v>11788</v>
      </c>
      <c r="AJ12" s="388">
        <f t="shared" si="1"/>
        <v>8435</v>
      </c>
      <c r="AK12" s="388">
        <f t="shared" si="2"/>
        <v>5699.3099999999995</v>
      </c>
      <c r="AL12" s="388">
        <f t="shared" si="3"/>
        <v>10946</v>
      </c>
      <c r="AM12" s="389">
        <f t="shared" si="4"/>
        <v>10946</v>
      </c>
    </row>
    <row r="13" spans="1:40" x14ac:dyDescent="0.2">
      <c r="A13" s="381" t="s">
        <v>465</v>
      </c>
      <c r="B13" s="382"/>
      <c r="C13" s="383"/>
      <c r="D13" s="383"/>
      <c r="E13" s="383"/>
      <c r="F13" s="384"/>
      <c r="G13" s="385"/>
      <c r="H13" s="385"/>
      <c r="I13" s="385"/>
      <c r="J13" s="386">
        <v>0</v>
      </c>
      <c r="K13" s="386"/>
      <c r="L13" s="386"/>
      <c r="M13" s="386"/>
      <c r="N13" s="387">
        <v>0</v>
      </c>
      <c r="O13" s="387"/>
      <c r="P13" s="387"/>
      <c r="Q13" s="387"/>
      <c r="R13" s="387">
        <v>0</v>
      </c>
      <c r="S13" s="387"/>
      <c r="T13" s="387"/>
      <c r="U13" s="387"/>
      <c r="V13" s="387">
        <v>0</v>
      </c>
      <c r="W13" s="387"/>
      <c r="X13" s="387"/>
      <c r="Y13" s="387"/>
      <c r="Z13" s="387">
        <v>0</v>
      </c>
      <c r="AA13" s="387"/>
      <c r="AB13" s="387"/>
      <c r="AC13" s="387"/>
      <c r="AD13" s="387">
        <v>0</v>
      </c>
      <c r="AE13" s="387"/>
      <c r="AF13" s="387"/>
      <c r="AG13" s="387"/>
      <c r="AH13" s="387">
        <v>0</v>
      </c>
      <c r="AI13" s="388">
        <f t="shared" si="0"/>
        <v>0</v>
      </c>
      <c r="AJ13" s="388">
        <f t="shared" si="1"/>
        <v>0</v>
      </c>
      <c r="AK13" s="388">
        <f t="shared" si="2"/>
        <v>0</v>
      </c>
      <c r="AL13" s="388">
        <f t="shared" si="3"/>
        <v>0</v>
      </c>
      <c r="AM13" s="389">
        <f t="shared" si="4"/>
        <v>0</v>
      </c>
    </row>
    <row r="14" spans="1:40" x14ac:dyDescent="0.2">
      <c r="A14" s="381" t="s">
        <v>466</v>
      </c>
      <c r="B14" s="382"/>
      <c r="C14" s="383"/>
      <c r="D14" s="383"/>
      <c r="E14" s="383"/>
      <c r="F14" s="384"/>
      <c r="G14" s="385">
        <v>2000</v>
      </c>
      <c r="H14" s="385">
        <v>586</v>
      </c>
      <c r="I14" s="385">
        <v>255</v>
      </c>
      <c r="J14" s="386">
        <v>1500</v>
      </c>
      <c r="K14" s="386"/>
      <c r="L14" s="386"/>
      <c r="M14" s="386">
        <v>300.755</v>
      </c>
      <c r="N14" s="387">
        <v>500</v>
      </c>
      <c r="O14" s="387">
        <v>500</v>
      </c>
      <c r="P14" s="387">
        <v>500</v>
      </c>
      <c r="Q14" s="387">
        <v>0</v>
      </c>
      <c r="R14" s="387">
        <v>558</v>
      </c>
      <c r="S14" s="387">
        <v>500</v>
      </c>
      <c r="T14" s="387">
        <v>500</v>
      </c>
      <c r="U14" s="387">
        <v>500</v>
      </c>
      <c r="V14" s="387">
        <v>500</v>
      </c>
      <c r="W14" s="387">
        <v>300</v>
      </c>
      <c r="X14" s="387">
        <v>300</v>
      </c>
      <c r="Y14" s="387">
        <v>300</v>
      </c>
      <c r="Z14" s="387">
        <v>300</v>
      </c>
      <c r="AA14" s="387">
        <v>290</v>
      </c>
      <c r="AB14" s="387">
        <v>290</v>
      </c>
      <c r="AC14" s="387">
        <v>290</v>
      </c>
      <c r="AD14" s="387">
        <v>290</v>
      </c>
      <c r="AE14" s="387"/>
      <c r="AF14" s="387"/>
      <c r="AG14" s="387"/>
      <c r="AH14" s="387">
        <v>0</v>
      </c>
      <c r="AI14" s="388">
        <f t="shared" si="0"/>
        <v>3590</v>
      </c>
      <c r="AJ14" s="388">
        <f t="shared" si="1"/>
        <v>2176</v>
      </c>
      <c r="AK14" s="388">
        <f t="shared" si="2"/>
        <v>1645.7550000000001</v>
      </c>
      <c r="AL14" s="388">
        <f t="shared" si="3"/>
        <v>3648</v>
      </c>
      <c r="AM14" s="389">
        <f t="shared" si="4"/>
        <v>3648</v>
      </c>
    </row>
    <row r="15" spans="1:40" ht="25.5" x14ac:dyDescent="0.2">
      <c r="A15" s="381" t="s">
        <v>812</v>
      </c>
      <c r="B15" s="382"/>
      <c r="C15" s="383"/>
      <c r="D15" s="383"/>
      <c r="E15" s="383"/>
      <c r="F15" s="384"/>
      <c r="G15" s="385">
        <v>27000</v>
      </c>
      <c r="H15" s="385">
        <v>27000</v>
      </c>
      <c r="I15" s="385">
        <v>25519.023000000001</v>
      </c>
      <c r="J15" s="386">
        <v>27000</v>
      </c>
      <c r="K15" s="386">
        <v>20646</v>
      </c>
      <c r="L15" s="386">
        <v>26647</v>
      </c>
      <c r="M15" s="386">
        <v>34489.089</v>
      </c>
      <c r="N15" s="387">
        <v>39240</v>
      </c>
      <c r="O15" s="387">
        <v>3500</v>
      </c>
      <c r="P15" s="387">
        <v>3400</v>
      </c>
      <c r="Q15" s="387">
        <v>4215.1260000000002</v>
      </c>
      <c r="R15" s="387">
        <v>6500</v>
      </c>
      <c r="S15" s="387">
        <v>7000</v>
      </c>
      <c r="T15" s="387">
        <v>7000</v>
      </c>
      <c r="U15" s="387">
        <v>8977.3940000000002</v>
      </c>
      <c r="V15" s="387">
        <v>0</v>
      </c>
      <c r="W15" s="387">
        <v>2000</v>
      </c>
      <c r="X15" s="387">
        <v>2000</v>
      </c>
      <c r="Y15" s="387">
        <v>2484.886</v>
      </c>
      <c r="Z15" s="387">
        <v>0</v>
      </c>
      <c r="AA15" s="387">
        <v>3500</v>
      </c>
      <c r="AB15" s="387">
        <v>4500</v>
      </c>
      <c r="AC15" s="387">
        <v>2882.7379999999998</v>
      </c>
      <c r="AD15" s="387">
        <v>0</v>
      </c>
      <c r="AE15" s="387">
        <v>250</v>
      </c>
      <c r="AF15" s="387">
        <v>600</v>
      </c>
      <c r="AG15" s="387">
        <v>482.07299999999998</v>
      </c>
      <c r="AH15" s="387">
        <v>0</v>
      </c>
      <c r="AI15" s="388">
        <f t="shared" si="0"/>
        <v>63896</v>
      </c>
      <c r="AJ15" s="388">
        <f t="shared" si="1"/>
        <v>71147</v>
      </c>
      <c r="AK15" s="388">
        <f t="shared" si="2"/>
        <v>79050.328999999998</v>
      </c>
      <c r="AL15" s="388">
        <f t="shared" si="3"/>
        <v>72740</v>
      </c>
      <c r="AM15" s="389">
        <f t="shared" si="4"/>
        <v>72740</v>
      </c>
    </row>
    <row r="16" spans="1:40" s="399" customFormat="1" x14ac:dyDescent="0.2">
      <c r="A16" s="392" t="s">
        <v>467</v>
      </c>
      <c r="B16" s="393"/>
      <c r="C16" s="394"/>
      <c r="D16" s="394"/>
      <c r="E16" s="394"/>
      <c r="F16" s="395"/>
      <c r="G16" s="396"/>
      <c r="H16" s="396"/>
      <c r="I16" s="396"/>
      <c r="J16" s="397"/>
      <c r="K16" s="397"/>
      <c r="L16" s="397"/>
      <c r="M16" s="397"/>
      <c r="N16" s="397"/>
      <c r="O16" s="397"/>
      <c r="P16" s="397"/>
      <c r="Q16" s="397"/>
      <c r="R16" s="398"/>
      <c r="S16" s="398"/>
      <c r="T16" s="398"/>
      <c r="U16" s="398"/>
      <c r="V16" s="398"/>
      <c r="W16" s="398"/>
      <c r="X16" s="398"/>
      <c r="Y16" s="398"/>
      <c r="Z16" s="398"/>
      <c r="AA16" s="398"/>
      <c r="AB16" s="398"/>
      <c r="AC16" s="398"/>
      <c r="AD16" s="398"/>
      <c r="AE16" s="398"/>
      <c r="AF16" s="398"/>
      <c r="AG16" s="398"/>
      <c r="AH16" s="398"/>
      <c r="AI16" s="388">
        <f t="shared" si="0"/>
        <v>0</v>
      </c>
      <c r="AJ16" s="388">
        <f t="shared" si="1"/>
        <v>0</v>
      </c>
      <c r="AK16" s="388">
        <f t="shared" si="2"/>
        <v>0</v>
      </c>
      <c r="AL16" s="388">
        <f t="shared" si="3"/>
        <v>0</v>
      </c>
      <c r="AM16" s="389">
        <f t="shared" si="4"/>
        <v>0</v>
      </c>
    </row>
    <row r="17" spans="1:40" s="405" customFormat="1" ht="25.5" x14ac:dyDescent="0.25">
      <c r="A17" s="400" t="s">
        <v>813</v>
      </c>
      <c r="B17" s="401"/>
      <c r="C17" s="402"/>
      <c r="D17" s="402"/>
      <c r="E17" s="402"/>
      <c r="F17" s="403">
        <v>0</v>
      </c>
      <c r="G17" s="403">
        <v>744000</v>
      </c>
      <c r="H17" s="403">
        <v>852909</v>
      </c>
      <c r="I17" s="403">
        <v>719560.04300000018</v>
      </c>
      <c r="J17" s="404">
        <v>961922.8</v>
      </c>
      <c r="K17" s="404">
        <v>639698</v>
      </c>
      <c r="L17" s="404">
        <v>722017</v>
      </c>
      <c r="M17" s="404">
        <v>640041.86300000024</v>
      </c>
      <c r="N17" s="404">
        <v>812500</v>
      </c>
      <c r="O17" s="404">
        <v>434173</v>
      </c>
      <c r="P17" s="404">
        <v>434073</v>
      </c>
      <c r="Q17" s="404">
        <v>398447.478</v>
      </c>
      <c r="R17" s="404">
        <v>521714</v>
      </c>
      <c r="S17" s="404">
        <v>598195</v>
      </c>
      <c r="T17" s="404">
        <v>598195</v>
      </c>
      <c r="U17" s="404">
        <v>548453.103</v>
      </c>
      <c r="V17" s="404">
        <v>618265</v>
      </c>
      <c r="W17" s="404">
        <v>289984</v>
      </c>
      <c r="X17" s="404">
        <v>289984</v>
      </c>
      <c r="Y17" s="404">
        <v>268256.97500000003</v>
      </c>
      <c r="Z17" s="404">
        <v>334190.5</v>
      </c>
      <c r="AA17" s="404">
        <v>304567</v>
      </c>
      <c r="AB17" s="404">
        <v>305488</v>
      </c>
      <c r="AC17" s="404">
        <v>284295.27</v>
      </c>
      <c r="AD17" s="404">
        <v>323864</v>
      </c>
      <c r="AE17" s="404">
        <v>33273</v>
      </c>
      <c r="AF17" s="404">
        <v>33273</v>
      </c>
      <c r="AG17" s="404">
        <v>26439.066000000003</v>
      </c>
      <c r="AH17" s="404">
        <v>41439</v>
      </c>
      <c r="AI17" s="388">
        <f t="shared" si="0"/>
        <v>3043890</v>
      </c>
      <c r="AJ17" s="388">
        <f t="shared" si="1"/>
        <v>3235939</v>
      </c>
      <c r="AK17" s="388">
        <f t="shared" si="2"/>
        <v>2885493.7980000009</v>
      </c>
      <c r="AL17" s="388">
        <f t="shared" si="3"/>
        <v>3613895.3</v>
      </c>
      <c r="AM17" s="389">
        <f t="shared" si="4"/>
        <v>3613895.3</v>
      </c>
    </row>
    <row r="18" spans="1:40" ht="25.5" x14ac:dyDescent="0.2">
      <c r="A18" s="381" t="s">
        <v>468</v>
      </c>
      <c r="B18" s="382"/>
      <c r="C18" s="383">
        <v>151652</v>
      </c>
      <c r="D18" s="383">
        <v>114368</v>
      </c>
      <c r="E18" s="383">
        <v>97678.774999999994</v>
      </c>
      <c r="F18" s="384">
        <v>147263</v>
      </c>
      <c r="G18" s="385"/>
      <c r="H18" s="385"/>
      <c r="I18" s="385"/>
      <c r="J18" s="406">
        <v>0</v>
      </c>
      <c r="K18" s="406"/>
      <c r="L18" s="406"/>
      <c r="M18" s="406"/>
      <c r="N18" s="295">
        <v>0</v>
      </c>
      <c r="O18" s="295"/>
      <c r="P18" s="295"/>
      <c r="Q18" s="295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8">
        <f t="shared" si="0"/>
        <v>151652</v>
      </c>
      <c r="AJ18" s="388">
        <f t="shared" si="1"/>
        <v>114368</v>
      </c>
      <c r="AK18" s="388">
        <f t="shared" si="2"/>
        <v>97678.774999999994</v>
      </c>
      <c r="AL18" s="388">
        <f t="shared" si="3"/>
        <v>147263</v>
      </c>
      <c r="AM18" s="389">
        <f t="shared" si="4"/>
        <v>0</v>
      </c>
    </row>
    <row r="19" spans="1:40" ht="51" x14ac:dyDescent="0.2">
      <c r="A19" s="381" t="s">
        <v>469</v>
      </c>
      <c r="B19" s="382"/>
      <c r="C19" s="383">
        <v>83420</v>
      </c>
      <c r="D19" s="383">
        <v>83920</v>
      </c>
      <c r="E19" s="383">
        <v>29615.084999999999</v>
      </c>
      <c r="F19" s="384">
        <v>26550</v>
      </c>
      <c r="G19" s="385">
        <v>8200</v>
      </c>
      <c r="H19" s="385">
        <v>25000</v>
      </c>
      <c r="I19" s="385">
        <v>21276.199000000001</v>
      </c>
      <c r="J19" s="386">
        <v>19100</v>
      </c>
      <c r="K19" s="386">
        <v>0</v>
      </c>
      <c r="L19" s="386"/>
      <c r="M19" s="386">
        <v>3618</v>
      </c>
      <c r="N19" s="295">
        <v>0</v>
      </c>
      <c r="O19" s="295">
        <v>22800</v>
      </c>
      <c r="P19" s="295">
        <v>22800</v>
      </c>
      <c r="Q19" s="295">
        <v>19881.155999999999</v>
      </c>
      <c r="R19" s="387">
        <v>23950</v>
      </c>
      <c r="S19" s="387">
        <v>3600</v>
      </c>
      <c r="T19" s="387">
        <v>3600</v>
      </c>
      <c r="U19" s="387">
        <v>3456.127</v>
      </c>
      <c r="V19" s="387">
        <v>3600</v>
      </c>
      <c r="W19" s="387">
        <v>1440</v>
      </c>
      <c r="X19" s="387">
        <v>1440</v>
      </c>
      <c r="Y19" s="387">
        <v>1440.5</v>
      </c>
      <c r="Z19" s="387">
        <v>3384</v>
      </c>
      <c r="AA19" s="387">
        <v>3865</v>
      </c>
      <c r="AB19" s="387">
        <v>3865</v>
      </c>
      <c r="AC19" s="387">
        <v>2929.92</v>
      </c>
      <c r="AD19" s="387">
        <v>4675</v>
      </c>
      <c r="AE19" s="387">
        <v>2500</v>
      </c>
      <c r="AF19" s="387">
        <v>2500</v>
      </c>
      <c r="AG19" s="387">
        <v>972.91200000000003</v>
      </c>
      <c r="AH19" s="387">
        <v>3200</v>
      </c>
      <c r="AI19" s="388">
        <f t="shared" si="0"/>
        <v>125825</v>
      </c>
      <c r="AJ19" s="388">
        <f t="shared" si="1"/>
        <v>143125</v>
      </c>
      <c r="AK19" s="388">
        <f t="shared" si="2"/>
        <v>83189.89899999999</v>
      </c>
      <c r="AL19" s="388">
        <f t="shared" si="3"/>
        <v>84459</v>
      </c>
      <c r="AM19" s="389">
        <f t="shared" si="4"/>
        <v>57909</v>
      </c>
    </row>
    <row r="20" spans="1:40" x14ac:dyDescent="0.2">
      <c r="A20" s="381" t="s">
        <v>470</v>
      </c>
      <c r="B20" s="382"/>
      <c r="C20" s="383">
        <v>56541</v>
      </c>
      <c r="D20" s="383">
        <v>56541</v>
      </c>
      <c r="E20" s="383">
        <v>38779.351000000002</v>
      </c>
      <c r="F20" s="384">
        <v>31566</v>
      </c>
      <c r="G20" s="385">
        <v>34000</v>
      </c>
      <c r="H20" s="385">
        <v>8000</v>
      </c>
      <c r="I20" s="385">
        <v>2318.864</v>
      </c>
      <c r="J20" s="386">
        <v>5100</v>
      </c>
      <c r="K20" s="386">
        <v>0</v>
      </c>
      <c r="L20" s="386"/>
      <c r="M20" s="386">
        <v>66.855000000000004</v>
      </c>
      <c r="N20" s="295">
        <v>500</v>
      </c>
      <c r="O20" s="295">
        <v>2500</v>
      </c>
      <c r="P20" s="295">
        <v>2600</v>
      </c>
      <c r="Q20" s="295">
        <v>3307.9180000000001</v>
      </c>
      <c r="R20" s="387">
        <v>2140</v>
      </c>
      <c r="S20" s="387">
        <v>2000</v>
      </c>
      <c r="T20" s="387">
        <v>2000</v>
      </c>
      <c r="U20" s="387">
        <v>1478.8</v>
      </c>
      <c r="V20" s="387">
        <v>3000</v>
      </c>
      <c r="W20" s="387">
        <v>700</v>
      </c>
      <c r="X20" s="387">
        <v>700</v>
      </c>
      <c r="Y20" s="387">
        <v>344.52800000000002</v>
      </c>
      <c r="Z20" s="387">
        <v>1000</v>
      </c>
      <c r="AA20" s="387">
        <v>1500</v>
      </c>
      <c r="AB20" s="387">
        <v>1500</v>
      </c>
      <c r="AC20" s="387">
        <v>440.78699999999998</v>
      </c>
      <c r="AD20" s="387">
        <v>2038</v>
      </c>
      <c r="AE20" s="387">
        <v>500</v>
      </c>
      <c r="AF20" s="387">
        <v>500</v>
      </c>
      <c r="AG20" s="387">
        <v>113.44499999999999</v>
      </c>
      <c r="AH20" s="387">
        <v>600</v>
      </c>
      <c r="AI20" s="388">
        <f t="shared" si="0"/>
        <v>97741</v>
      </c>
      <c r="AJ20" s="388">
        <f t="shared" si="1"/>
        <v>71841</v>
      </c>
      <c r="AK20" s="388">
        <f t="shared" si="2"/>
        <v>46850.548000000003</v>
      </c>
      <c r="AL20" s="388">
        <f t="shared" si="3"/>
        <v>45944</v>
      </c>
      <c r="AM20" s="389">
        <f t="shared" si="4"/>
        <v>14378</v>
      </c>
    </row>
    <row r="21" spans="1:40" s="405" customFormat="1" x14ac:dyDescent="0.25">
      <c r="A21" s="400" t="s">
        <v>814</v>
      </c>
      <c r="B21" s="401"/>
      <c r="C21" s="407">
        <v>291613</v>
      </c>
      <c r="D21" s="407">
        <v>254829</v>
      </c>
      <c r="E21" s="407">
        <v>166073.21099999998</v>
      </c>
      <c r="F21" s="408">
        <v>205379</v>
      </c>
      <c r="G21" s="408">
        <v>42200</v>
      </c>
      <c r="H21" s="408">
        <v>33000</v>
      </c>
      <c r="I21" s="408">
        <v>23595.063000000002</v>
      </c>
      <c r="J21" s="409">
        <v>24200</v>
      </c>
      <c r="K21" s="409">
        <v>0</v>
      </c>
      <c r="L21" s="409">
        <v>0</v>
      </c>
      <c r="M21" s="409">
        <v>3684.855</v>
      </c>
      <c r="N21" s="409">
        <v>500</v>
      </c>
      <c r="O21" s="409">
        <v>25300</v>
      </c>
      <c r="P21" s="409">
        <v>25400</v>
      </c>
      <c r="Q21" s="409">
        <v>23189.074000000001</v>
      </c>
      <c r="R21" s="409">
        <v>26090</v>
      </c>
      <c r="S21" s="409">
        <v>5600</v>
      </c>
      <c r="T21" s="409">
        <v>5600</v>
      </c>
      <c r="U21" s="409">
        <v>4934.9269999999997</v>
      </c>
      <c r="V21" s="409">
        <v>6600</v>
      </c>
      <c r="W21" s="409">
        <v>2140</v>
      </c>
      <c r="X21" s="409">
        <v>2140</v>
      </c>
      <c r="Y21" s="409">
        <v>1785.028</v>
      </c>
      <c r="Z21" s="409">
        <v>4384</v>
      </c>
      <c r="AA21" s="409">
        <v>5365</v>
      </c>
      <c r="AB21" s="409">
        <v>5365</v>
      </c>
      <c r="AC21" s="409">
        <v>3370.7069999999999</v>
      </c>
      <c r="AD21" s="409">
        <v>6713</v>
      </c>
      <c r="AE21" s="409">
        <v>3000</v>
      </c>
      <c r="AF21" s="409">
        <v>3000</v>
      </c>
      <c r="AG21" s="409">
        <v>1086.357</v>
      </c>
      <c r="AH21" s="409">
        <v>3800</v>
      </c>
      <c r="AI21" s="388">
        <f t="shared" si="0"/>
        <v>375218</v>
      </c>
      <c r="AJ21" s="388">
        <f t="shared" si="1"/>
        <v>329334</v>
      </c>
      <c r="AK21" s="388">
        <f t="shared" si="2"/>
        <v>227719.22199999995</v>
      </c>
      <c r="AL21" s="388">
        <f t="shared" si="3"/>
        <v>277666</v>
      </c>
      <c r="AM21" s="389">
        <f t="shared" si="4"/>
        <v>72287</v>
      </c>
    </row>
    <row r="22" spans="1:40" s="405" customFormat="1" ht="27" customHeight="1" x14ac:dyDescent="0.25">
      <c r="A22" s="400" t="s">
        <v>815</v>
      </c>
      <c r="B22" s="401" t="s">
        <v>98</v>
      </c>
      <c r="C22" s="407">
        <v>291613</v>
      </c>
      <c r="D22" s="407">
        <v>254829</v>
      </c>
      <c r="E22" s="407">
        <v>166073.21099999998</v>
      </c>
      <c r="F22" s="408">
        <v>205379</v>
      </c>
      <c r="G22" s="408">
        <v>786200</v>
      </c>
      <c r="H22" s="408">
        <v>885909</v>
      </c>
      <c r="I22" s="408">
        <v>743155.10600000015</v>
      </c>
      <c r="J22" s="409">
        <v>986122.8</v>
      </c>
      <c r="K22" s="409">
        <v>639698</v>
      </c>
      <c r="L22" s="409">
        <v>722017</v>
      </c>
      <c r="M22" s="409">
        <v>643726.71800000023</v>
      </c>
      <c r="N22" s="409">
        <v>813000</v>
      </c>
      <c r="O22" s="409">
        <v>459473</v>
      </c>
      <c r="P22" s="409">
        <v>459473</v>
      </c>
      <c r="Q22" s="409">
        <v>421636.55200000003</v>
      </c>
      <c r="R22" s="409">
        <v>547804</v>
      </c>
      <c r="S22" s="409">
        <v>603795</v>
      </c>
      <c r="T22" s="409">
        <v>603795</v>
      </c>
      <c r="U22" s="409">
        <v>553388.03</v>
      </c>
      <c r="V22" s="409">
        <v>624865</v>
      </c>
      <c r="W22" s="409">
        <v>292124</v>
      </c>
      <c r="X22" s="409">
        <v>292124</v>
      </c>
      <c r="Y22" s="409">
        <v>270042.00300000003</v>
      </c>
      <c r="Z22" s="409">
        <v>338574.5</v>
      </c>
      <c r="AA22" s="409">
        <v>309932</v>
      </c>
      <c r="AB22" s="409">
        <v>310853</v>
      </c>
      <c r="AC22" s="409">
        <v>287665.97700000001</v>
      </c>
      <c r="AD22" s="409">
        <v>330577</v>
      </c>
      <c r="AE22" s="409">
        <v>36273</v>
      </c>
      <c r="AF22" s="409">
        <v>36273</v>
      </c>
      <c r="AG22" s="409">
        <v>27525.423000000003</v>
      </c>
      <c r="AH22" s="409">
        <v>45239</v>
      </c>
      <c r="AI22" s="410">
        <f t="shared" si="0"/>
        <v>3419108</v>
      </c>
      <c r="AJ22" s="410">
        <f t="shared" si="1"/>
        <v>3565273</v>
      </c>
      <c r="AK22" s="410">
        <f t="shared" si="2"/>
        <v>3113213.0200000005</v>
      </c>
      <c r="AL22" s="410">
        <f>F22+J22+N22+R22+V22+Z22+AD22+AH22+1</f>
        <v>3891562.3</v>
      </c>
      <c r="AM22" s="389">
        <f t="shared" si="4"/>
        <v>3686182.3</v>
      </c>
      <c r="AN22" s="407">
        <f>+E22+I22+M22+Q22+U22+Y22+AC22+AG22</f>
        <v>3113213.0200000005</v>
      </c>
    </row>
    <row r="23" spans="1:40" s="405" customFormat="1" ht="25.5" x14ac:dyDescent="0.25">
      <c r="A23" s="400" t="s">
        <v>816</v>
      </c>
      <c r="B23" s="401" t="s">
        <v>100</v>
      </c>
      <c r="C23" s="402">
        <v>77488</v>
      </c>
      <c r="D23" s="402">
        <v>81578</v>
      </c>
      <c r="E23" s="412">
        <v>18136.227999999999</v>
      </c>
      <c r="F23" s="408">
        <v>30709.919999999998</v>
      </c>
      <c r="G23" s="412">
        <v>107675</v>
      </c>
      <c r="H23" s="412">
        <v>120895</v>
      </c>
      <c r="I23" s="412">
        <v>113182.005</v>
      </c>
      <c r="J23" s="409">
        <v>142631.6</v>
      </c>
      <c r="K23" s="409">
        <v>104543</v>
      </c>
      <c r="L23" s="409">
        <v>119542</v>
      </c>
      <c r="M23" s="409">
        <v>88505.362999999998</v>
      </c>
      <c r="N23" s="409">
        <v>113000</v>
      </c>
      <c r="O23" s="409">
        <v>77035</v>
      </c>
      <c r="P23" s="409">
        <v>77035</v>
      </c>
      <c r="Q23" s="409">
        <v>70593.391999999993</v>
      </c>
      <c r="R23" s="409">
        <v>78804</v>
      </c>
      <c r="S23" s="409">
        <v>102086</v>
      </c>
      <c r="T23" s="409">
        <v>102086</v>
      </c>
      <c r="U23" s="409">
        <v>94522.974000000002</v>
      </c>
      <c r="V23" s="409">
        <v>92927</v>
      </c>
      <c r="W23" s="409">
        <v>49156</v>
      </c>
      <c r="X23" s="409">
        <v>49156</v>
      </c>
      <c r="Y23" s="409">
        <v>45854.999000000003</v>
      </c>
      <c r="Z23" s="409">
        <v>49500</v>
      </c>
      <c r="AA23" s="409">
        <v>52249</v>
      </c>
      <c r="AB23" s="409">
        <v>52321</v>
      </c>
      <c r="AC23" s="409">
        <v>49362.601000000002</v>
      </c>
      <c r="AD23" s="409">
        <v>50466</v>
      </c>
      <c r="AE23" s="409">
        <v>5686</v>
      </c>
      <c r="AF23" s="409">
        <v>5686</v>
      </c>
      <c r="AG23" s="409">
        <v>4373.4189999999999</v>
      </c>
      <c r="AH23" s="409">
        <v>6206</v>
      </c>
      <c r="AI23" s="410">
        <f t="shared" si="0"/>
        <v>575918</v>
      </c>
      <c r="AJ23" s="410">
        <f t="shared" si="1"/>
        <v>608299</v>
      </c>
      <c r="AK23" s="410">
        <f t="shared" si="2"/>
        <v>484530.98100000003</v>
      </c>
      <c r="AL23" s="410">
        <f t="shared" si="3"/>
        <v>564244.52</v>
      </c>
      <c r="AM23" s="389">
        <f t="shared" si="4"/>
        <v>533534.6</v>
      </c>
      <c r="AN23" s="407">
        <f>+E23+I23+M23+Q23+U23+Y23+AC23+AG23</f>
        <v>484530.98100000003</v>
      </c>
    </row>
    <row r="24" spans="1:40" s="415" customFormat="1" ht="25.5" x14ac:dyDescent="0.2">
      <c r="A24" s="392" t="s">
        <v>471</v>
      </c>
      <c r="B24" s="413"/>
      <c r="C24" s="394"/>
      <c r="D24" s="394"/>
      <c r="E24" s="394">
        <v>17828.227999999999</v>
      </c>
      <c r="F24" s="420">
        <v>30263.919999999998</v>
      </c>
      <c r="G24" s="385"/>
      <c r="H24" s="385"/>
      <c r="I24" s="385">
        <v>111511.686</v>
      </c>
      <c r="J24" s="414">
        <v>128606</v>
      </c>
      <c r="K24" s="414"/>
      <c r="L24" s="414">
        <v>113469</v>
      </c>
      <c r="M24" s="414">
        <v>81775.823000000004</v>
      </c>
      <c r="N24" s="414">
        <v>104800</v>
      </c>
      <c r="O24" s="414"/>
      <c r="P24" s="414"/>
      <c r="Q24" s="414">
        <v>59812.771999999997</v>
      </c>
      <c r="R24" s="414">
        <v>67604</v>
      </c>
      <c r="S24" s="414"/>
      <c r="T24" s="414"/>
      <c r="U24" s="414">
        <v>80911.926000000007</v>
      </c>
      <c r="V24" s="414">
        <v>80843</v>
      </c>
      <c r="W24" s="414"/>
      <c r="X24" s="414"/>
      <c r="Y24" s="414">
        <v>39675.828000000001</v>
      </c>
      <c r="Z24" s="414">
        <v>43889</v>
      </c>
      <c r="AA24" s="414"/>
      <c r="AB24" s="414">
        <v>45815</v>
      </c>
      <c r="AC24" s="414">
        <v>42240.58</v>
      </c>
      <c r="AD24" s="414">
        <v>42800</v>
      </c>
      <c r="AE24" s="414"/>
      <c r="AF24" s="414"/>
      <c r="AG24" s="414">
        <v>3872.1840000000002</v>
      </c>
      <c r="AH24" s="414">
        <v>5803</v>
      </c>
      <c r="AI24" s="388">
        <v>338575</v>
      </c>
      <c r="AJ24" s="388">
        <v>338575</v>
      </c>
      <c r="AK24" s="388">
        <v>338575</v>
      </c>
      <c r="AL24" s="388">
        <v>338575</v>
      </c>
      <c r="AM24" s="389">
        <f t="shared" si="4"/>
        <v>474345</v>
      </c>
    </row>
    <row r="25" spans="1:40" s="415" customFormat="1" ht="25.5" x14ac:dyDescent="0.2">
      <c r="A25" s="392" t="s">
        <v>472</v>
      </c>
      <c r="B25" s="413"/>
      <c r="C25" s="394"/>
      <c r="D25" s="394"/>
      <c r="E25" s="394">
        <v>226</v>
      </c>
      <c r="F25" s="420">
        <v>446</v>
      </c>
      <c r="G25" s="416"/>
      <c r="H25" s="416"/>
      <c r="I25" s="416">
        <v>1087</v>
      </c>
      <c r="J25" s="414">
        <v>9346</v>
      </c>
      <c r="K25" s="414"/>
      <c r="L25" s="414">
        <v>4500</v>
      </c>
      <c r="M25" s="414">
        <v>4347</v>
      </c>
      <c r="N25" s="414">
        <v>5000</v>
      </c>
      <c r="O25" s="414"/>
      <c r="P25" s="414"/>
      <c r="Q25" s="414">
        <v>6452</v>
      </c>
      <c r="R25" s="414">
        <v>7200</v>
      </c>
      <c r="S25" s="414"/>
      <c r="T25" s="414"/>
      <c r="U25" s="414">
        <v>7908</v>
      </c>
      <c r="V25" s="414">
        <v>10170</v>
      </c>
      <c r="W25" s="414"/>
      <c r="X25" s="414"/>
      <c r="Y25" s="414">
        <v>3851</v>
      </c>
      <c r="Z25" s="414">
        <v>4770</v>
      </c>
      <c r="AA25" s="414"/>
      <c r="AB25" s="414">
        <v>4058</v>
      </c>
      <c r="AC25" s="414">
        <v>4272</v>
      </c>
      <c r="AD25" s="414">
        <v>5130</v>
      </c>
      <c r="AE25" s="414"/>
      <c r="AF25" s="414"/>
      <c r="AG25" s="414">
        <v>271.67399999999998</v>
      </c>
      <c r="AH25" s="417"/>
      <c r="AI25" s="388">
        <f t="shared" ref="AI25:AI88" si="5">C25+G25+K25+O25+S25+W25+AA25+AE25</f>
        <v>0</v>
      </c>
      <c r="AJ25" s="388">
        <f t="shared" ref="AJ25:AJ88" si="6">D25+H25+L25+P25+T25+X25+AB25+AF25</f>
        <v>8558</v>
      </c>
      <c r="AK25" s="388">
        <f t="shared" ref="AK25:AK88" si="7">E25+I25+M25+Q25+U25+Y25+AC25+AG25</f>
        <v>28414.673999999999</v>
      </c>
      <c r="AL25" s="388">
        <f t="shared" ref="AL25:AL88" si="8">F25+J25+N25+R25+V25+Z25+AD25+AH25</f>
        <v>42062</v>
      </c>
      <c r="AM25" s="389">
        <f t="shared" si="4"/>
        <v>41616</v>
      </c>
    </row>
    <row r="26" spans="1:40" s="421" customFormat="1" x14ac:dyDescent="0.2">
      <c r="A26" s="392" t="s">
        <v>473</v>
      </c>
      <c r="B26" s="418"/>
      <c r="C26" s="419"/>
      <c r="D26" s="419"/>
      <c r="E26" s="419"/>
      <c r="F26" s="420"/>
      <c r="G26" s="416"/>
      <c r="H26" s="416"/>
      <c r="I26" s="416"/>
      <c r="J26" s="414"/>
      <c r="K26" s="414"/>
      <c r="L26" s="414"/>
      <c r="M26" s="414"/>
      <c r="N26" s="414"/>
      <c r="O26" s="414"/>
      <c r="P26" s="414"/>
      <c r="Q26" s="414"/>
      <c r="R26" s="417"/>
      <c r="S26" s="417"/>
      <c r="T26" s="417"/>
      <c r="U26" s="417"/>
      <c r="V26" s="417"/>
      <c r="W26" s="417"/>
      <c r="X26" s="417"/>
      <c r="Y26" s="417"/>
      <c r="Z26" s="417"/>
      <c r="AA26" s="417"/>
      <c r="AB26" s="417"/>
      <c r="AC26" s="417"/>
      <c r="AD26" s="417"/>
      <c r="AE26" s="417"/>
      <c r="AF26" s="417"/>
      <c r="AG26" s="417"/>
      <c r="AH26" s="417"/>
      <c r="AI26" s="388">
        <f t="shared" si="5"/>
        <v>0</v>
      </c>
      <c r="AJ26" s="388">
        <f t="shared" si="6"/>
        <v>0</v>
      </c>
      <c r="AK26" s="388">
        <f t="shared" si="7"/>
        <v>0</v>
      </c>
      <c r="AL26" s="388">
        <f t="shared" si="8"/>
        <v>0</v>
      </c>
      <c r="AM26" s="389">
        <f t="shared" si="4"/>
        <v>0</v>
      </c>
    </row>
    <row r="27" spans="1:40" s="415" customFormat="1" x14ac:dyDescent="0.2">
      <c r="A27" s="392" t="s">
        <v>474</v>
      </c>
      <c r="B27" s="413"/>
      <c r="C27" s="394"/>
      <c r="D27" s="394"/>
      <c r="E27" s="394"/>
      <c r="F27" s="420"/>
      <c r="G27" s="416"/>
      <c r="H27" s="416"/>
      <c r="I27" s="416">
        <v>311.29599999999999</v>
      </c>
      <c r="J27" s="414">
        <v>500</v>
      </c>
      <c r="K27" s="414"/>
      <c r="L27" s="414"/>
      <c r="M27" s="414">
        <v>506.572</v>
      </c>
      <c r="N27" s="414">
        <v>1000</v>
      </c>
      <c r="O27" s="414"/>
      <c r="P27" s="414"/>
      <c r="Q27" s="414">
        <v>612.697</v>
      </c>
      <c r="R27" s="417"/>
      <c r="S27" s="417"/>
      <c r="T27" s="417"/>
      <c r="U27" s="417">
        <v>1279.1120000000001</v>
      </c>
      <c r="V27" s="417"/>
      <c r="W27" s="417"/>
      <c r="X27" s="417"/>
      <c r="Y27" s="417">
        <v>252.624</v>
      </c>
      <c r="Z27" s="417"/>
      <c r="AA27" s="417"/>
      <c r="AB27" s="417"/>
      <c r="AC27" s="417">
        <v>678.87400000000002</v>
      </c>
      <c r="AD27" s="417"/>
      <c r="AE27" s="417"/>
      <c r="AF27" s="417"/>
      <c r="AG27" s="417">
        <v>229.56100000000001</v>
      </c>
      <c r="AH27" s="417"/>
      <c r="AI27" s="388">
        <f t="shared" si="5"/>
        <v>0</v>
      </c>
      <c r="AJ27" s="388">
        <f t="shared" si="6"/>
        <v>0</v>
      </c>
      <c r="AK27" s="388">
        <f t="shared" si="7"/>
        <v>3870.7360000000003</v>
      </c>
      <c r="AL27" s="388">
        <f t="shared" si="8"/>
        <v>1500</v>
      </c>
      <c r="AM27" s="389">
        <f t="shared" si="4"/>
        <v>1500</v>
      </c>
    </row>
    <row r="28" spans="1:40" s="422" customFormat="1" ht="51" x14ac:dyDescent="0.25">
      <c r="A28" s="392" t="s">
        <v>475</v>
      </c>
      <c r="B28" s="413"/>
      <c r="C28" s="394"/>
      <c r="D28" s="394"/>
      <c r="E28" s="394"/>
      <c r="F28" s="384"/>
      <c r="G28" s="416"/>
      <c r="H28" s="416"/>
      <c r="I28" s="416"/>
      <c r="J28" s="414">
        <v>4179.6000000000004</v>
      </c>
      <c r="K28" s="414"/>
      <c r="L28" s="414"/>
      <c r="M28" s="414"/>
      <c r="N28" s="414"/>
      <c r="O28" s="414"/>
      <c r="P28" s="414"/>
      <c r="Q28" s="414"/>
      <c r="R28" s="414"/>
      <c r="S28" s="414"/>
      <c r="T28" s="414"/>
      <c r="U28" s="414"/>
      <c r="V28" s="414"/>
      <c r="W28" s="414"/>
      <c r="X28" s="414"/>
      <c r="Y28" s="414"/>
      <c r="Z28" s="414"/>
      <c r="AA28" s="414"/>
      <c r="AB28" s="414">
        <v>32</v>
      </c>
      <c r="AC28" s="414"/>
      <c r="AD28" s="414"/>
      <c r="AE28" s="414"/>
      <c r="AF28" s="414"/>
      <c r="AG28" s="414"/>
      <c r="AH28" s="414"/>
      <c r="AI28" s="388">
        <f t="shared" si="5"/>
        <v>0</v>
      </c>
      <c r="AJ28" s="388">
        <f t="shared" si="6"/>
        <v>32</v>
      </c>
      <c r="AK28" s="388">
        <f t="shared" si="7"/>
        <v>0</v>
      </c>
      <c r="AL28" s="388">
        <f t="shared" si="8"/>
        <v>4179.6000000000004</v>
      </c>
      <c r="AM28" s="389">
        <f t="shared" si="4"/>
        <v>4179.6000000000004</v>
      </c>
    </row>
    <row r="29" spans="1:40" s="422" customFormat="1" ht="25.5" x14ac:dyDescent="0.25">
      <c r="A29" s="392" t="s">
        <v>476</v>
      </c>
      <c r="B29" s="413"/>
      <c r="C29" s="394"/>
      <c r="D29" s="394"/>
      <c r="E29" s="394">
        <v>82</v>
      </c>
      <c r="F29" s="420"/>
      <c r="G29" s="416"/>
      <c r="H29" s="416"/>
      <c r="I29" s="416">
        <v>272.02300000000002</v>
      </c>
      <c r="J29" s="423"/>
      <c r="K29" s="423"/>
      <c r="L29" s="423">
        <v>1573</v>
      </c>
      <c r="M29" s="423">
        <v>1875.9680000000001</v>
      </c>
      <c r="N29" s="414">
        <v>2200</v>
      </c>
      <c r="O29" s="414"/>
      <c r="P29" s="414"/>
      <c r="Q29" s="414">
        <v>3715.9229999999998</v>
      </c>
      <c r="R29" s="414">
        <v>4000</v>
      </c>
      <c r="S29" s="414"/>
      <c r="T29" s="414"/>
      <c r="U29" s="414">
        <v>4423.9359999999997</v>
      </c>
      <c r="V29" s="414">
        <v>1914</v>
      </c>
      <c r="W29" s="414"/>
      <c r="X29" s="414"/>
      <c r="Y29" s="414">
        <v>2075.547</v>
      </c>
      <c r="Z29" s="414">
        <v>841</v>
      </c>
      <c r="AA29" s="414"/>
      <c r="AB29" s="414">
        <v>2416</v>
      </c>
      <c r="AC29" s="414">
        <v>2171.1469999999999</v>
      </c>
      <c r="AD29" s="414">
        <v>2536</v>
      </c>
      <c r="AE29" s="414"/>
      <c r="AF29" s="414"/>
      <c r="AG29" s="414"/>
      <c r="AH29" s="414">
        <v>403</v>
      </c>
      <c r="AI29" s="388">
        <f t="shared" si="5"/>
        <v>0</v>
      </c>
      <c r="AJ29" s="388">
        <f t="shared" si="6"/>
        <v>3989</v>
      </c>
      <c r="AK29" s="388">
        <f t="shared" si="7"/>
        <v>14616.543999999998</v>
      </c>
      <c r="AL29" s="388">
        <f t="shared" si="8"/>
        <v>11894</v>
      </c>
      <c r="AM29" s="389">
        <f t="shared" si="4"/>
        <v>11894</v>
      </c>
    </row>
    <row r="30" spans="1:40" s="425" customFormat="1" x14ac:dyDescent="0.2">
      <c r="A30" s="381" t="s">
        <v>477</v>
      </c>
      <c r="B30" s="382"/>
      <c r="C30" s="383">
        <v>87500</v>
      </c>
      <c r="D30" s="383">
        <v>10000</v>
      </c>
      <c r="E30" s="383">
        <v>5260.6350000000002</v>
      </c>
      <c r="F30" s="384">
        <v>16000</v>
      </c>
      <c r="G30" s="385">
        <v>5900</v>
      </c>
      <c r="H30" s="385">
        <v>3000</v>
      </c>
      <c r="I30" s="385">
        <v>1987.4870000000001</v>
      </c>
      <c r="J30" s="386">
        <v>2500</v>
      </c>
      <c r="K30" s="386">
        <v>15936</v>
      </c>
      <c r="L30" s="386">
        <v>15936</v>
      </c>
      <c r="M30" s="386">
        <v>8333.2520000000004</v>
      </c>
      <c r="N30" s="387">
        <v>13710</v>
      </c>
      <c r="O30" s="387">
        <v>600</v>
      </c>
      <c r="P30" s="387">
        <v>720</v>
      </c>
      <c r="Q30" s="387">
        <v>354</v>
      </c>
      <c r="R30" s="424">
        <v>500</v>
      </c>
      <c r="S30" s="424">
        <v>5000</v>
      </c>
      <c r="T30" s="424">
        <v>5000</v>
      </c>
      <c r="U30" s="424">
        <v>5130.335</v>
      </c>
      <c r="V30" s="424">
        <v>5000</v>
      </c>
      <c r="W30" s="424">
        <v>1300</v>
      </c>
      <c r="X30" s="424">
        <v>2300</v>
      </c>
      <c r="Y30" s="424">
        <v>3645.3789999999999</v>
      </c>
      <c r="Z30" s="424">
        <v>1800</v>
      </c>
      <c r="AA30" s="424">
        <v>2194</v>
      </c>
      <c r="AB30" s="424">
        <v>2174</v>
      </c>
      <c r="AC30" s="424">
        <v>417.86799999999999</v>
      </c>
      <c r="AD30" s="424">
        <v>1994</v>
      </c>
      <c r="AE30" s="424">
        <v>750</v>
      </c>
      <c r="AF30" s="424">
        <v>1750</v>
      </c>
      <c r="AG30" s="424">
        <v>457.399</v>
      </c>
      <c r="AH30" s="424">
        <v>750</v>
      </c>
      <c r="AI30" s="388">
        <f t="shared" si="5"/>
        <v>119180</v>
      </c>
      <c r="AJ30" s="388">
        <f t="shared" si="6"/>
        <v>40880</v>
      </c>
      <c r="AK30" s="388">
        <f t="shared" si="7"/>
        <v>25586.355</v>
      </c>
      <c r="AL30" s="388">
        <f t="shared" si="8"/>
        <v>42254</v>
      </c>
      <c r="AM30" s="389">
        <f t="shared" si="4"/>
        <v>26254</v>
      </c>
    </row>
    <row r="31" spans="1:40" ht="25.5" x14ac:dyDescent="0.2">
      <c r="A31" s="381" t="s">
        <v>478</v>
      </c>
      <c r="B31" s="382"/>
      <c r="C31" s="383">
        <v>121530</v>
      </c>
      <c r="D31" s="383">
        <v>5394</v>
      </c>
      <c r="E31" s="383">
        <v>3949.0169999999998</v>
      </c>
      <c r="F31" s="384">
        <v>16536</v>
      </c>
      <c r="G31" s="385">
        <v>28000</v>
      </c>
      <c r="H31" s="385">
        <v>8000</v>
      </c>
      <c r="I31" s="385">
        <v>9207.9359999999997</v>
      </c>
      <c r="J31" s="386">
        <v>16118.393</v>
      </c>
      <c r="K31" s="386">
        <v>5607</v>
      </c>
      <c r="L31" s="386">
        <v>5607</v>
      </c>
      <c r="M31" s="386">
        <v>5580.8980000000001</v>
      </c>
      <c r="N31" s="387">
        <v>5690</v>
      </c>
      <c r="O31" s="387">
        <v>34111</v>
      </c>
      <c r="P31" s="387">
        <v>37933</v>
      </c>
      <c r="Q31" s="387">
        <v>32313.937999999998</v>
      </c>
      <c r="R31" s="424">
        <v>39320</v>
      </c>
      <c r="S31" s="424">
        <v>9808</v>
      </c>
      <c r="T31" s="424">
        <v>9808</v>
      </c>
      <c r="U31" s="424">
        <v>18581.311000000002</v>
      </c>
      <c r="V31" s="424">
        <v>11808</v>
      </c>
      <c r="W31" s="424">
        <v>22481</v>
      </c>
      <c r="X31" s="424">
        <v>43068</v>
      </c>
      <c r="Y31" s="424">
        <v>21489.675999999999</v>
      </c>
      <c r="Z31" s="424">
        <v>22481</v>
      </c>
      <c r="AA31" s="424">
        <v>10315</v>
      </c>
      <c r="AB31" s="424">
        <v>10335</v>
      </c>
      <c r="AC31" s="424">
        <v>8054.45</v>
      </c>
      <c r="AD31" s="424">
        <v>9363</v>
      </c>
      <c r="AE31" s="424">
        <v>2500</v>
      </c>
      <c r="AF31" s="424">
        <v>3500</v>
      </c>
      <c r="AG31" s="424">
        <v>1656.9760000000001</v>
      </c>
      <c r="AH31" s="424">
        <v>2660</v>
      </c>
      <c r="AI31" s="388">
        <f t="shared" si="5"/>
        <v>234352</v>
      </c>
      <c r="AJ31" s="388">
        <f t="shared" si="6"/>
        <v>123645</v>
      </c>
      <c r="AK31" s="388">
        <f t="shared" si="7"/>
        <v>100834.202</v>
      </c>
      <c r="AL31" s="388">
        <f t="shared" si="8"/>
        <v>123976.393</v>
      </c>
      <c r="AM31" s="389">
        <f t="shared" si="4"/>
        <v>107440.393</v>
      </c>
    </row>
    <row r="32" spans="1:40" x14ac:dyDescent="0.2">
      <c r="A32" s="381" t="s">
        <v>479</v>
      </c>
      <c r="B32" s="382"/>
      <c r="C32" s="383"/>
      <c r="D32" s="383"/>
      <c r="E32" s="383"/>
      <c r="F32" s="384">
        <v>0</v>
      </c>
      <c r="G32" s="385"/>
      <c r="H32" s="385"/>
      <c r="I32" s="385"/>
      <c r="J32" s="386"/>
      <c r="K32" s="386"/>
      <c r="L32" s="386"/>
      <c r="M32" s="386"/>
      <c r="N32" s="387"/>
      <c r="O32" s="387"/>
      <c r="P32" s="387"/>
      <c r="Q32" s="387"/>
      <c r="R32" s="387"/>
      <c r="S32" s="387"/>
      <c r="T32" s="387"/>
      <c r="U32" s="387"/>
      <c r="V32" s="387"/>
      <c r="W32" s="387"/>
      <c r="X32" s="387"/>
      <c r="Y32" s="387"/>
      <c r="Z32" s="387"/>
      <c r="AA32" s="387"/>
      <c r="AB32" s="387"/>
      <c r="AC32" s="387"/>
      <c r="AD32" s="387"/>
      <c r="AE32" s="387"/>
      <c r="AF32" s="387"/>
      <c r="AG32" s="387"/>
      <c r="AH32" s="387"/>
      <c r="AI32" s="388">
        <f t="shared" si="5"/>
        <v>0</v>
      </c>
      <c r="AJ32" s="388">
        <f t="shared" si="6"/>
        <v>0</v>
      </c>
      <c r="AK32" s="388">
        <f t="shared" si="7"/>
        <v>0</v>
      </c>
      <c r="AL32" s="388">
        <f t="shared" si="8"/>
        <v>0</v>
      </c>
      <c r="AM32" s="389">
        <f t="shared" si="4"/>
        <v>0</v>
      </c>
    </row>
    <row r="33" spans="1:39" s="405" customFormat="1" x14ac:dyDescent="0.25">
      <c r="A33" s="400" t="s">
        <v>817</v>
      </c>
      <c r="B33" s="401"/>
      <c r="C33" s="408">
        <v>209030</v>
      </c>
      <c r="D33" s="408">
        <v>15394</v>
      </c>
      <c r="E33" s="408">
        <v>9209.652</v>
      </c>
      <c r="F33" s="408">
        <v>32536</v>
      </c>
      <c r="G33" s="408">
        <v>33900</v>
      </c>
      <c r="H33" s="408">
        <v>11000</v>
      </c>
      <c r="I33" s="408">
        <v>11195.422999999999</v>
      </c>
      <c r="J33" s="409">
        <v>18618.393</v>
      </c>
      <c r="K33" s="409">
        <v>21543</v>
      </c>
      <c r="L33" s="409">
        <v>21543</v>
      </c>
      <c r="M33" s="409">
        <v>13914.150000000001</v>
      </c>
      <c r="N33" s="409">
        <v>19400</v>
      </c>
      <c r="O33" s="409">
        <v>34711</v>
      </c>
      <c r="P33" s="409">
        <v>38653</v>
      </c>
      <c r="Q33" s="409">
        <v>32667.937999999998</v>
      </c>
      <c r="R33" s="409">
        <v>39820</v>
      </c>
      <c r="S33" s="409">
        <v>14808</v>
      </c>
      <c r="T33" s="409">
        <v>14808</v>
      </c>
      <c r="U33" s="409">
        <v>23711.646000000001</v>
      </c>
      <c r="V33" s="409">
        <v>16808</v>
      </c>
      <c r="W33" s="409">
        <v>23781</v>
      </c>
      <c r="X33" s="409">
        <v>45368</v>
      </c>
      <c r="Y33" s="409">
        <v>25135.055</v>
      </c>
      <c r="Z33" s="409">
        <v>24281</v>
      </c>
      <c r="AA33" s="409">
        <v>12509</v>
      </c>
      <c r="AB33" s="409">
        <v>12509</v>
      </c>
      <c r="AC33" s="409">
        <v>8472.3179999999993</v>
      </c>
      <c r="AD33" s="409">
        <v>11357</v>
      </c>
      <c r="AE33" s="409">
        <v>3250</v>
      </c>
      <c r="AF33" s="409">
        <v>5250</v>
      </c>
      <c r="AG33" s="409">
        <v>2114.375</v>
      </c>
      <c r="AH33" s="409">
        <v>3410</v>
      </c>
      <c r="AI33" s="410">
        <f t="shared" si="5"/>
        <v>353532</v>
      </c>
      <c r="AJ33" s="410">
        <f t="shared" si="6"/>
        <v>164525</v>
      </c>
      <c r="AK33" s="410">
        <f t="shared" si="7"/>
        <v>126420.557</v>
      </c>
      <c r="AL33" s="410">
        <f t="shared" si="8"/>
        <v>166230.39299999998</v>
      </c>
      <c r="AM33" s="426">
        <f t="shared" si="4"/>
        <v>133694.39299999998</v>
      </c>
    </row>
    <row r="34" spans="1:39" ht="27" customHeight="1" x14ac:dyDescent="0.2">
      <c r="A34" s="381" t="s">
        <v>480</v>
      </c>
      <c r="B34" s="382"/>
      <c r="C34" s="383">
        <v>13858</v>
      </c>
      <c r="D34" s="383">
        <v>20000</v>
      </c>
      <c r="E34" s="383">
        <v>12554.092000000001</v>
      </c>
      <c r="F34" s="384">
        <v>9118</v>
      </c>
      <c r="G34" s="385">
        <v>57080</v>
      </c>
      <c r="H34" s="385">
        <v>153000</v>
      </c>
      <c r="I34" s="385">
        <v>95035.88</v>
      </c>
      <c r="J34" s="386">
        <v>52013.749000000003</v>
      </c>
      <c r="K34" s="386">
        <v>11220</v>
      </c>
      <c r="L34" s="386">
        <v>19220</v>
      </c>
      <c r="M34" s="386">
        <v>13781.393</v>
      </c>
      <c r="N34" s="387">
        <v>11489</v>
      </c>
      <c r="O34" s="387">
        <v>8727</v>
      </c>
      <c r="P34" s="387">
        <v>9126</v>
      </c>
      <c r="Q34" s="387">
        <v>9056.6880000000001</v>
      </c>
      <c r="R34" s="424">
        <v>25190</v>
      </c>
      <c r="S34" s="424">
        <v>1700</v>
      </c>
      <c r="T34" s="424">
        <v>2174</v>
      </c>
      <c r="U34" s="424">
        <v>1107.06</v>
      </c>
      <c r="V34" s="424">
        <v>1700</v>
      </c>
      <c r="W34" s="424">
        <v>1200</v>
      </c>
      <c r="X34" s="424">
        <v>1200</v>
      </c>
      <c r="Y34" s="424">
        <v>808.82100000000003</v>
      </c>
      <c r="Z34" s="424">
        <v>1200</v>
      </c>
      <c r="AA34" s="424">
        <v>2800</v>
      </c>
      <c r="AB34" s="424">
        <v>2860</v>
      </c>
      <c r="AC34" s="424">
        <v>2586.7159999999999</v>
      </c>
      <c r="AD34" s="424">
        <v>3549</v>
      </c>
      <c r="AE34" s="424">
        <v>240</v>
      </c>
      <c r="AF34" s="424">
        <v>240</v>
      </c>
      <c r="AG34" s="424">
        <v>122.66</v>
      </c>
      <c r="AH34" s="424">
        <v>240</v>
      </c>
      <c r="AI34" s="388">
        <f t="shared" si="5"/>
        <v>96825</v>
      </c>
      <c r="AJ34" s="388">
        <f t="shared" si="6"/>
        <v>207820</v>
      </c>
      <c r="AK34" s="388">
        <f t="shared" si="7"/>
        <v>135053.31</v>
      </c>
      <c r="AL34" s="388">
        <f t="shared" si="8"/>
        <v>104499.74900000001</v>
      </c>
      <c r="AM34" s="389">
        <f t="shared" si="4"/>
        <v>95381.749000000011</v>
      </c>
    </row>
    <row r="35" spans="1:39" ht="26.25" customHeight="1" x14ac:dyDescent="0.2">
      <c r="A35" s="381" t="s">
        <v>481</v>
      </c>
      <c r="B35" s="382"/>
      <c r="C35" s="383">
        <v>2100</v>
      </c>
      <c r="D35" s="383">
        <v>2100</v>
      </c>
      <c r="E35" s="383">
        <v>877.32899999999995</v>
      </c>
      <c r="F35" s="384">
        <v>3937.4</v>
      </c>
      <c r="G35" s="385">
        <v>14900</v>
      </c>
      <c r="H35" s="385">
        <v>8000</v>
      </c>
      <c r="I35" s="385">
        <v>3199.172</v>
      </c>
      <c r="J35" s="386">
        <v>8437.0079999999998</v>
      </c>
      <c r="K35" s="386">
        <v>3450</v>
      </c>
      <c r="L35" s="386">
        <v>3450</v>
      </c>
      <c r="M35" s="386">
        <v>2699.136</v>
      </c>
      <c r="N35" s="387">
        <v>3424</v>
      </c>
      <c r="O35" s="387">
        <v>2910</v>
      </c>
      <c r="P35" s="387">
        <v>2910</v>
      </c>
      <c r="Q35" s="387">
        <v>2353.5410000000002</v>
      </c>
      <c r="R35" s="424">
        <v>2400</v>
      </c>
      <c r="S35" s="424">
        <v>1300</v>
      </c>
      <c r="T35" s="424">
        <v>1300</v>
      </c>
      <c r="U35" s="424">
        <v>936.10900000000004</v>
      </c>
      <c r="V35" s="424">
        <v>1300</v>
      </c>
      <c r="W35" s="424">
        <v>600</v>
      </c>
      <c r="X35" s="424">
        <v>600</v>
      </c>
      <c r="Y35" s="424">
        <v>509.75299999999999</v>
      </c>
      <c r="Z35" s="424">
        <v>600</v>
      </c>
      <c r="AA35" s="424">
        <v>3350</v>
      </c>
      <c r="AB35" s="424">
        <v>3350</v>
      </c>
      <c r="AC35" s="424">
        <v>1315.1980000000001</v>
      </c>
      <c r="AD35" s="424">
        <v>3295</v>
      </c>
      <c r="AE35" s="424">
        <v>300</v>
      </c>
      <c r="AF35" s="424">
        <v>300</v>
      </c>
      <c r="AG35" s="424">
        <v>182.67699999999999</v>
      </c>
      <c r="AH35" s="424">
        <v>300</v>
      </c>
      <c r="AI35" s="388">
        <f t="shared" si="5"/>
        <v>28910</v>
      </c>
      <c r="AJ35" s="388">
        <f t="shared" si="6"/>
        <v>22010</v>
      </c>
      <c r="AK35" s="388">
        <f t="shared" si="7"/>
        <v>12072.915000000001</v>
      </c>
      <c r="AL35" s="388">
        <f t="shared" si="8"/>
        <v>23693.407999999999</v>
      </c>
      <c r="AM35" s="389">
        <f t="shared" si="4"/>
        <v>19756.008000000002</v>
      </c>
    </row>
    <row r="36" spans="1:39" s="405" customFormat="1" x14ac:dyDescent="0.25">
      <c r="A36" s="400" t="s">
        <v>818</v>
      </c>
      <c r="B36" s="401"/>
      <c r="C36" s="408">
        <v>15958</v>
      </c>
      <c r="D36" s="408">
        <v>22100</v>
      </c>
      <c r="E36" s="408">
        <v>13431.421</v>
      </c>
      <c r="F36" s="408">
        <v>13055.4</v>
      </c>
      <c r="G36" s="408">
        <v>71980</v>
      </c>
      <c r="H36" s="408">
        <v>161000</v>
      </c>
      <c r="I36" s="408">
        <v>98235.052000000011</v>
      </c>
      <c r="J36" s="409">
        <v>60450.757000000005</v>
      </c>
      <c r="K36" s="409">
        <v>14670</v>
      </c>
      <c r="L36" s="409">
        <v>22670</v>
      </c>
      <c r="M36" s="409">
        <v>16480.528999999999</v>
      </c>
      <c r="N36" s="409">
        <v>14913</v>
      </c>
      <c r="O36" s="409">
        <v>11637</v>
      </c>
      <c r="P36" s="409">
        <v>12036</v>
      </c>
      <c r="Q36" s="409">
        <v>11410.228999999999</v>
      </c>
      <c r="R36" s="409">
        <v>27590</v>
      </c>
      <c r="S36" s="409">
        <v>3000</v>
      </c>
      <c r="T36" s="409">
        <v>3474</v>
      </c>
      <c r="U36" s="409">
        <v>2043.1689999999999</v>
      </c>
      <c r="V36" s="409">
        <v>3000</v>
      </c>
      <c r="W36" s="409">
        <v>1800</v>
      </c>
      <c r="X36" s="409">
        <v>1800</v>
      </c>
      <c r="Y36" s="409">
        <v>1318.5740000000001</v>
      </c>
      <c r="Z36" s="409">
        <v>1800</v>
      </c>
      <c r="AA36" s="409">
        <v>6150</v>
      </c>
      <c r="AB36" s="409">
        <v>6210</v>
      </c>
      <c r="AC36" s="409">
        <v>3901.9139999999998</v>
      </c>
      <c r="AD36" s="409">
        <v>6844</v>
      </c>
      <c r="AE36" s="409">
        <v>540</v>
      </c>
      <c r="AF36" s="409">
        <v>540</v>
      </c>
      <c r="AG36" s="409">
        <v>305.33699999999999</v>
      </c>
      <c r="AH36" s="409">
        <v>540</v>
      </c>
      <c r="AI36" s="410">
        <f t="shared" si="5"/>
        <v>125735</v>
      </c>
      <c r="AJ36" s="410">
        <f t="shared" si="6"/>
        <v>229830</v>
      </c>
      <c r="AK36" s="410">
        <f t="shared" si="7"/>
        <v>147126.22499999998</v>
      </c>
      <c r="AL36" s="410">
        <f t="shared" si="8"/>
        <v>128193.15700000001</v>
      </c>
      <c r="AM36" s="426">
        <f t="shared" si="4"/>
        <v>115137.75700000001</v>
      </c>
    </row>
    <row r="37" spans="1:39" x14ac:dyDescent="0.2">
      <c r="A37" s="381" t="s">
        <v>482</v>
      </c>
      <c r="B37" s="382"/>
      <c r="C37" s="383">
        <v>14150</v>
      </c>
      <c r="D37" s="383">
        <v>30000</v>
      </c>
      <c r="E37" s="383">
        <v>15377.084000000001</v>
      </c>
      <c r="F37" s="384">
        <v>44252</v>
      </c>
      <c r="G37" s="385">
        <v>39000</v>
      </c>
      <c r="H37" s="385">
        <v>30000</v>
      </c>
      <c r="I37" s="385">
        <v>16867.187000000002</v>
      </c>
      <c r="J37" s="386">
        <v>20000</v>
      </c>
      <c r="K37" s="386">
        <v>16177</v>
      </c>
      <c r="L37" s="386">
        <v>16177</v>
      </c>
      <c r="M37" s="386">
        <v>14863.558999999999</v>
      </c>
      <c r="N37" s="387">
        <v>16184</v>
      </c>
      <c r="O37" s="387">
        <v>28160</v>
      </c>
      <c r="P37" s="387">
        <v>54257</v>
      </c>
      <c r="Q37" s="387">
        <v>40604.807999999997</v>
      </c>
      <c r="R37" s="424">
        <v>44800</v>
      </c>
      <c r="S37" s="424">
        <v>16000</v>
      </c>
      <c r="T37" s="424">
        <v>21000</v>
      </c>
      <c r="U37" s="424">
        <v>18042.473000000002</v>
      </c>
      <c r="V37" s="424">
        <v>18000</v>
      </c>
      <c r="W37" s="424">
        <v>7000</v>
      </c>
      <c r="X37" s="424">
        <v>9500</v>
      </c>
      <c r="Y37" s="424">
        <v>6702.076</v>
      </c>
      <c r="Z37" s="424">
        <v>7000</v>
      </c>
      <c r="AA37" s="424">
        <v>5000</v>
      </c>
      <c r="AB37" s="424">
        <v>5100</v>
      </c>
      <c r="AC37" s="424">
        <v>4924.7579999999998</v>
      </c>
      <c r="AD37" s="424">
        <v>5319</v>
      </c>
      <c r="AE37" s="424">
        <v>2000</v>
      </c>
      <c r="AF37" s="424">
        <v>3000</v>
      </c>
      <c r="AG37" s="424">
        <v>1256.7260000000001</v>
      </c>
      <c r="AH37" s="424">
        <v>3000</v>
      </c>
      <c r="AI37" s="388">
        <f t="shared" si="5"/>
        <v>127487</v>
      </c>
      <c r="AJ37" s="388">
        <f t="shared" si="6"/>
        <v>169034</v>
      </c>
      <c r="AK37" s="388">
        <f t="shared" si="7"/>
        <v>118638.671</v>
      </c>
      <c r="AL37" s="388">
        <f t="shared" si="8"/>
        <v>158555</v>
      </c>
      <c r="AM37" s="389">
        <f t="shared" si="4"/>
        <v>114303</v>
      </c>
    </row>
    <row r="38" spans="1:39" x14ac:dyDescent="0.2">
      <c r="A38" s="381" t="s">
        <v>483</v>
      </c>
      <c r="B38" s="382"/>
      <c r="C38" s="383"/>
      <c r="D38" s="383"/>
      <c r="E38" s="383"/>
      <c r="F38" s="384">
        <v>0</v>
      </c>
      <c r="G38" s="385"/>
      <c r="H38" s="385"/>
      <c r="I38" s="385"/>
      <c r="J38" s="386">
        <v>900</v>
      </c>
      <c r="K38" s="386"/>
      <c r="L38" s="386"/>
      <c r="M38" s="386"/>
      <c r="N38" s="387"/>
      <c r="O38" s="387">
        <v>119882</v>
      </c>
      <c r="P38" s="387">
        <v>125802</v>
      </c>
      <c r="Q38" s="387">
        <v>106165.04</v>
      </c>
      <c r="R38" s="563">
        <v>174130</v>
      </c>
      <c r="S38" s="424">
        <v>70000</v>
      </c>
      <c r="T38" s="424">
        <v>106020</v>
      </c>
      <c r="U38" s="424">
        <v>53933.85</v>
      </c>
      <c r="V38" s="424">
        <v>53820</v>
      </c>
      <c r="W38" s="424"/>
      <c r="X38" s="424"/>
      <c r="Y38" s="424"/>
      <c r="Z38" s="424">
        <v>0</v>
      </c>
      <c r="AA38" s="424">
        <v>47191</v>
      </c>
      <c r="AB38" s="424">
        <v>52884</v>
      </c>
      <c r="AC38" s="424">
        <v>38367.874000000003</v>
      </c>
      <c r="AD38" s="424">
        <v>31123</v>
      </c>
      <c r="AE38" s="424"/>
      <c r="AF38" s="424"/>
      <c r="AG38" s="424"/>
      <c r="AH38" s="424">
        <v>0</v>
      </c>
      <c r="AI38" s="388">
        <f t="shared" si="5"/>
        <v>237073</v>
      </c>
      <c r="AJ38" s="388">
        <f t="shared" si="6"/>
        <v>284706</v>
      </c>
      <c r="AK38" s="388">
        <f t="shared" si="7"/>
        <v>198466.764</v>
      </c>
      <c r="AL38" s="388">
        <f t="shared" si="8"/>
        <v>259973</v>
      </c>
      <c r="AM38" s="389">
        <f t="shared" si="4"/>
        <v>259973</v>
      </c>
    </row>
    <row r="39" spans="1:39" x14ac:dyDescent="0.2">
      <c r="A39" s="381" t="s">
        <v>484</v>
      </c>
      <c r="B39" s="382"/>
      <c r="C39" s="383">
        <v>900</v>
      </c>
      <c r="D39" s="383">
        <v>88900</v>
      </c>
      <c r="E39" s="383">
        <v>45869.758999999998</v>
      </c>
      <c r="F39" s="384">
        <v>430</v>
      </c>
      <c r="G39" s="385">
        <v>2500</v>
      </c>
      <c r="H39" s="385">
        <v>2500</v>
      </c>
      <c r="I39" s="385">
        <v>357.654</v>
      </c>
      <c r="J39" s="386">
        <v>1499.953</v>
      </c>
      <c r="K39" s="386">
        <v>1217</v>
      </c>
      <c r="L39" s="386">
        <v>1217</v>
      </c>
      <c r="M39" s="386">
        <v>1257.29</v>
      </c>
      <c r="N39" s="387">
        <v>1363</v>
      </c>
      <c r="O39" s="387">
        <v>9498</v>
      </c>
      <c r="P39" s="387">
        <v>8975</v>
      </c>
      <c r="Q39" s="387">
        <v>5024.7049999999999</v>
      </c>
      <c r="R39" s="424">
        <v>6051</v>
      </c>
      <c r="S39" s="424">
        <v>900</v>
      </c>
      <c r="T39" s="424">
        <v>1900</v>
      </c>
      <c r="U39" s="424">
        <v>930.35599999999999</v>
      </c>
      <c r="V39" s="424">
        <v>900</v>
      </c>
      <c r="W39" s="424">
        <v>635</v>
      </c>
      <c r="X39" s="424">
        <v>2635</v>
      </c>
      <c r="Y39" s="424">
        <v>663.36199999999997</v>
      </c>
      <c r="Z39" s="424">
        <v>735</v>
      </c>
      <c r="AA39" s="424">
        <v>3064</v>
      </c>
      <c r="AB39" s="424">
        <v>3064</v>
      </c>
      <c r="AC39" s="424">
        <v>2202.8589999999999</v>
      </c>
      <c r="AD39" s="424">
        <v>3054</v>
      </c>
      <c r="AE39" s="424">
        <v>300</v>
      </c>
      <c r="AF39" s="424">
        <v>300</v>
      </c>
      <c r="AG39" s="424">
        <v>86.593000000000004</v>
      </c>
      <c r="AH39" s="424">
        <v>300</v>
      </c>
      <c r="AI39" s="388">
        <f t="shared" si="5"/>
        <v>19014</v>
      </c>
      <c r="AJ39" s="388">
        <f t="shared" si="6"/>
        <v>109491</v>
      </c>
      <c r="AK39" s="388">
        <f t="shared" si="7"/>
        <v>56392.578000000001</v>
      </c>
      <c r="AL39" s="388">
        <f t="shared" si="8"/>
        <v>14332.953</v>
      </c>
      <c r="AM39" s="389">
        <f t="shared" si="4"/>
        <v>13902.953</v>
      </c>
    </row>
    <row r="40" spans="1:39" ht="25.5" x14ac:dyDescent="0.2">
      <c r="A40" s="381" t="s">
        <v>485</v>
      </c>
      <c r="B40" s="382"/>
      <c r="C40" s="383">
        <v>168000</v>
      </c>
      <c r="D40" s="383">
        <v>135000</v>
      </c>
      <c r="E40" s="383">
        <v>78485.061000000002</v>
      </c>
      <c r="F40" s="384">
        <v>111811</v>
      </c>
      <c r="G40" s="385">
        <v>75000</v>
      </c>
      <c r="H40" s="385">
        <v>40000</v>
      </c>
      <c r="I40" s="385">
        <v>6722.3310000000001</v>
      </c>
      <c r="J40" s="386">
        <v>21335.148999999998</v>
      </c>
      <c r="K40" s="386">
        <v>12282</v>
      </c>
      <c r="L40" s="386">
        <v>16282</v>
      </c>
      <c r="M40" s="386">
        <v>10442.388000000001</v>
      </c>
      <c r="N40" s="387">
        <v>12999</v>
      </c>
      <c r="O40" s="387">
        <v>537200</v>
      </c>
      <c r="P40" s="387">
        <v>637261</v>
      </c>
      <c r="Q40" s="387">
        <v>584290.53399999999</v>
      </c>
      <c r="R40" s="563">
        <v>926914</v>
      </c>
      <c r="S40" s="424">
        <v>8144</v>
      </c>
      <c r="T40" s="424">
        <v>31880</v>
      </c>
      <c r="U40" s="424">
        <v>16782.975999999999</v>
      </c>
      <c r="V40" s="424">
        <v>8144</v>
      </c>
      <c r="W40" s="424">
        <v>4915</v>
      </c>
      <c r="X40" s="424">
        <v>6015</v>
      </c>
      <c r="Y40" s="424">
        <v>7968.3159999999998</v>
      </c>
      <c r="Z40" s="424">
        <v>4915</v>
      </c>
      <c r="AA40" s="424">
        <v>4618</v>
      </c>
      <c r="AB40" s="424">
        <v>7008</v>
      </c>
      <c r="AC40" s="424">
        <v>3860.1390000000001</v>
      </c>
      <c r="AD40" s="424">
        <v>4508</v>
      </c>
      <c r="AE40" s="424">
        <v>4500</v>
      </c>
      <c r="AF40" s="424">
        <v>8339</v>
      </c>
      <c r="AG40" s="424">
        <v>5948.2560000000003</v>
      </c>
      <c r="AH40" s="424">
        <v>1600</v>
      </c>
      <c r="AI40" s="388">
        <f t="shared" si="5"/>
        <v>814659</v>
      </c>
      <c r="AJ40" s="388">
        <f t="shared" si="6"/>
        <v>881785</v>
      </c>
      <c r="AK40" s="388">
        <f t="shared" si="7"/>
        <v>714500.00100000005</v>
      </c>
      <c r="AL40" s="388">
        <f t="shared" si="8"/>
        <v>1092226.149</v>
      </c>
      <c r="AM40" s="389">
        <f t="shared" si="4"/>
        <v>980415.14899999998</v>
      </c>
    </row>
    <row r="41" spans="1:39" x14ac:dyDescent="0.2">
      <c r="A41" s="381" t="s">
        <v>819</v>
      </c>
      <c r="B41" s="382"/>
      <c r="C41" s="383">
        <v>5000</v>
      </c>
      <c r="D41" s="383">
        <v>6000</v>
      </c>
      <c r="E41" s="383">
        <v>2939.556</v>
      </c>
      <c r="F41" s="384">
        <v>6000</v>
      </c>
      <c r="G41" s="385">
        <v>20</v>
      </c>
      <c r="H41" s="385">
        <v>412</v>
      </c>
      <c r="I41" s="385">
        <v>9.109</v>
      </c>
      <c r="J41" s="386">
        <v>50</v>
      </c>
      <c r="K41" s="386"/>
      <c r="L41" s="386"/>
      <c r="M41" s="386"/>
      <c r="N41" s="387"/>
      <c r="O41" s="387">
        <v>82000</v>
      </c>
      <c r="P41" s="387">
        <v>82131</v>
      </c>
      <c r="Q41" s="387">
        <v>61542.870999999999</v>
      </c>
      <c r="R41" s="424">
        <v>93840</v>
      </c>
      <c r="S41" s="424">
        <v>5000</v>
      </c>
      <c r="T41" s="424">
        <v>5000</v>
      </c>
      <c r="U41" s="424">
        <v>4170.4769999999999</v>
      </c>
      <c r="V41" s="424">
        <v>4837</v>
      </c>
      <c r="W41" s="424"/>
      <c r="X41" s="424"/>
      <c r="Y41" s="424"/>
      <c r="Z41" s="424">
        <v>0</v>
      </c>
      <c r="AA41" s="424"/>
      <c r="AB41" s="424"/>
      <c r="AC41" s="424"/>
      <c r="AD41" s="424">
        <v>0</v>
      </c>
      <c r="AE41" s="424">
        <v>30</v>
      </c>
      <c r="AF41" s="424">
        <v>30</v>
      </c>
      <c r="AG41" s="424">
        <v>0</v>
      </c>
      <c r="AH41" s="424">
        <v>0</v>
      </c>
      <c r="AI41" s="388">
        <f t="shared" si="5"/>
        <v>92050</v>
      </c>
      <c r="AJ41" s="388">
        <f t="shared" si="6"/>
        <v>93573</v>
      </c>
      <c r="AK41" s="388">
        <f t="shared" si="7"/>
        <v>68662.013000000006</v>
      </c>
      <c r="AL41" s="388">
        <f t="shared" si="8"/>
        <v>104727</v>
      </c>
      <c r="AM41" s="389">
        <f t="shared" si="4"/>
        <v>98727</v>
      </c>
    </row>
    <row r="42" spans="1:39" s="399" customFormat="1" x14ac:dyDescent="0.2">
      <c r="A42" s="392" t="s">
        <v>486</v>
      </c>
      <c r="B42" s="393"/>
      <c r="C42" s="394"/>
      <c r="D42" s="394"/>
      <c r="E42" s="394"/>
      <c r="F42" s="395"/>
      <c r="G42" s="396"/>
      <c r="H42" s="396"/>
      <c r="I42" s="396"/>
      <c r="J42" s="397"/>
      <c r="K42" s="397"/>
      <c r="L42" s="397"/>
      <c r="M42" s="397"/>
      <c r="N42" s="397"/>
      <c r="O42" s="397"/>
      <c r="P42" s="397"/>
      <c r="Q42" s="397"/>
      <c r="R42" s="398"/>
      <c r="S42" s="398"/>
      <c r="T42" s="398"/>
      <c r="U42" s="398">
        <v>2126</v>
      </c>
      <c r="V42" s="398"/>
      <c r="W42" s="398"/>
      <c r="X42" s="398"/>
      <c r="Y42" s="398"/>
      <c r="Z42" s="398"/>
      <c r="AA42" s="398"/>
      <c r="AB42" s="398"/>
      <c r="AC42" s="398"/>
      <c r="AD42" s="398"/>
      <c r="AE42" s="398"/>
      <c r="AF42" s="398"/>
      <c r="AG42" s="398"/>
      <c r="AH42" s="398"/>
      <c r="AI42" s="388">
        <f t="shared" si="5"/>
        <v>0</v>
      </c>
      <c r="AJ42" s="388">
        <f t="shared" si="6"/>
        <v>0</v>
      </c>
      <c r="AK42" s="388">
        <f t="shared" si="7"/>
        <v>2126</v>
      </c>
      <c r="AL42" s="388">
        <f t="shared" si="8"/>
        <v>0</v>
      </c>
      <c r="AM42" s="389">
        <f t="shared" si="4"/>
        <v>0</v>
      </c>
    </row>
    <row r="43" spans="1:39" ht="25.5" x14ac:dyDescent="0.2">
      <c r="A43" s="381" t="s">
        <v>487</v>
      </c>
      <c r="B43" s="382"/>
      <c r="C43" s="383">
        <v>129992</v>
      </c>
      <c r="D43" s="383">
        <v>129992</v>
      </c>
      <c r="E43" s="383">
        <v>75816.195999999996</v>
      </c>
      <c r="F43" s="384">
        <v>81474</v>
      </c>
      <c r="G43" s="385">
        <v>37650</v>
      </c>
      <c r="H43" s="385">
        <v>75000</v>
      </c>
      <c r="I43" s="385">
        <v>45906.27</v>
      </c>
      <c r="J43" s="386">
        <v>48944</v>
      </c>
      <c r="K43" s="386">
        <v>150354</v>
      </c>
      <c r="L43" s="386">
        <v>149054</v>
      </c>
      <c r="M43" s="386">
        <v>144766.709</v>
      </c>
      <c r="N43" s="387">
        <v>136342</v>
      </c>
      <c r="O43" s="387">
        <v>121989</v>
      </c>
      <c r="P43" s="387">
        <v>125061</v>
      </c>
      <c r="Q43" s="387">
        <v>73718.994000000006</v>
      </c>
      <c r="R43" s="424">
        <v>196318</v>
      </c>
      <c r="S43" s="424">
        <v>8000</v>
      </c>
      <c r="T43" s="424">
        <v>13000</v>
      </c>
      <c r="U43" s="424">
        <v>5670.2070000000003</v>
      </c>
      <c r="V43" s="424">
        <v>8000</v>
      </c>
      <c r="W43" s="424">
        <v>1600</v>
      </c>
      <c r="X43" s="424">
        <v>2500</v>
      </c>
      <c r="Y43" s="424">
        <v>1238.741</v>
      </c>
      <c r="Z43" s="424">
        <v>2000</v>
      </c>
      <c r="AA43" s="424">
        <v>5272</v>
      </c>
      <c r="AB43" s="424">
        <v>7905</v>
      </c>
      <c r="AC43" s="424">
        <v>3449</v>
      </c>
      <c r="AD43" s="424">
        <v>7594</v>
      </c>
      <c r="AE43" s="424">
        <v>1250</v>
      </c>
      <c r="AF43" s="424">
        <v>1250</v>
      </c>
      <c r="AG43" s="424">
        <v>144</v>
      </c>
      <c r="AH43" s="424">
        <v>1250</v>
      </c>
      <c r="AI43" s="388">
        <f t="shared" si="5"/>
        <v>456107</v>
      </c>
      <c r="AJ43" s="388">
        <f t="shared" si="6"/>
        <v>503762</v>
      </c>
      <c r="AK43" s="388">
        <f t="shared" si="7"/>
        <v>350710.11699999997</v>
      </c>
      <c r="AL43" s="388">
        <f t="shared" si="8"/>
        <v>481922</v>
      </c>
      <c r="AM43" s="389">
        <f t="shared" si="4"/>
        <v>400448</v>
      </c>
    </row>
    <row r="44" spans="1:39" x14ac:dyDescent="0.2">
      <c r="A44" s="381" t="s">
        <v>820</v>
      </c>
      <c r="B44" s="382"/>
      <c r="C44" s="383">
        <v>614781</v>
      </c>
      <c r="D44" s="383">
        <v>1011132</v>
      </c>
      <c r="E44" s="383">
        <v>575659.63300000003</v>
      </c>
      <c r="F44" s="384">
        <v>1028111.77</v>
      </c>
      <c r="G44" s="385">
        <v>81000</v>
      </c>
      <c r="H44" s="385">
        <v>61325</v>
      </c>
      <c r="I44" s="385">
        <v>38844.571000000004</v>
      </c>
      <c r="J44" s="386">
        <v>66859.982000000004</v>
      </c>
      <c r="K44" s="386">
        <v>15846</v>
      </c>
      <c r="L44" s="386">
        <v>15846</v>
      </c>
      <c r="M44" s="386">
        <v>20641.391</v>
      </c>
      <c r="N44" s="387">
        <v>18333</v>
      </c>
      <c r="O44" s="387">
        <v>322894</v>
      </c>
      <c r="P44" s="387">
        <v>363013</v>
      </c>
      <c r="Q44" s="387">
        <v>394576.37699999998</v>
      </c>
      <c r="R44" s="424">
        <v>315002</v>
      </c>
      <c r="S44" s="424">
        <v>12738</v>
      </c>
      <c r="T44" s="424">
        <v>35486</v>
      </c>
      <c r="U44" s="424">
        <v>22671.807000000001</v>
      </c>
      <c r="V44" s="424">
        <v>13581</v>
      </c>
      <c r="W44" s="424">
        <v>5957</v>
      </c>
      <c r="X44" s="424">
        <v>5957</v>
      </c>
      <c r="Y44" s="424">
        <v>6670.2709999999997</v>
      </c>
      <c r="Z44" s="424">
        <v>7997</v>
      </c>
      <c r="AA44" s="424">
        <v>11274</v>
      </c>
      <c r="AB44" s="424">
        <v>11091</v>
      </c>
      <c r="AC44" s="424">
        <v>3822.1489999999999</v>
      </c>
      <c r="AD44" s="424">
        <v>7707</v>
      </c>
      <c r="AE44" s="424">
        <v>3400</v>
      </c>
      <c r="AF44" s="424">
        <v>5400</v>
      </c>
      <c r="AG44" s="424">
        <v>2615.4769999999999</v>
      </c>
      <c r="AH44" s="424">
        <v>4286</v>
      </c>
      <c r="AI44" s="388">
        <f t="shared" si="5"/>
        <v>1067890</v>
      </c>
      <c r="AJ44" s="388">
        <f t="shared" si="6"/>
        <v>1509250</v>
      </c>
      <c r="AK44" s="388">
        <f t="shared" si="7"/>
        <v>1065501.6759999997</v>
      </c>
      <c r="AL44" s="388">
        <f t="shared" si="8"/>
        <v>1461877.7520000001</v>
      </c>
      <c r="AM44" s="389">
        <f t="shared" si="4"/>
        <v>433765.98200000002</v>
      </c>
    </row>
    <row r="45" spans="1:39" s="399" customFormat="1" x14ac:dyDescent="0.2">
      <c r="A45" s="392" t="s">
        <v>488</v>
      </c>
      <c r="B45" s="393"/>
      <c r="C45" s="394"/>
      <c r="D45" s="394"/>
      <c r="E45" s="394"/>
      <c r="F45" s="395"/>
      <c r="G45" s="396"/>
      <c r="H45" s="396"/>
      <c r="I45" s="396"/>
      <c r="J45" s="397"/>
      <c r="K45" s="397"/>
      <c r="L45" s="397"/>
      <c r="M45" s="397">
        <v>1190.9359999999999</v>
      </c>
      <c r="N45" s="397"/>
      <c r="O45" s="397"/>
      <c r="P45" s="397"/>
      <c r="Q45" s="397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>
        <v>295</v>
      </c>
      <c r="AD45" s="398"/>
      <c r="AE45" s="398"/>
      <c r="AF45" s="398"/>
      <c r="AG45" s="398"/>
      <c r="AH45" s="398"/>
      <c r="AI45" s="388">
        <f t="shared" si="5"/>
        <v>0</v>
      </c>
      <c r="AJ45" s="388">
        <f t="shared" si="6"/>
        <v>0</v>
      </c>
      <c r="AK45" s="388">
        <f t="shared" si="7"/>
        <v>1485.9359999999999</v>
      </c>
      <c r="AL45" s="388">
        <f t="shared" si="8"/>
        <v>0</v>
      </c>
      <c r="AM45" s="389">
        <f t="shared" si="4"/>
        <v>0</v>
      </c>
    </row>
    <row r="46" spans="1:39" s="405" customFormat="1" x14ac:dyDescent="0.25">
      <c r="A46" s="400" t="s">
        <v>821</v>
      </c>
      <c r="B46" s="401"/>
      <c r="C46" s="408">
        <v>932823</v>
      </c>
      <c r="D46" s="408">
        <v>1401024</v>
      </c>
      <c r="E46" s="408">
        <v>794147.28899999999</v>
      </c>
      <c r="F46" s="408">
        <v>1272078.77</v>
      </c>
      <c r="G46" s="408">
        <v>235170</v>
      </c>
      <c r="H46" s="408">
        <v>209237</v>
      </c>
      <c r="I46" s="408">
        <v>108707.122</v>
      </c>
      <c r="J46" s="409">
        <v>159589.084</v>
      </c>
      <c r="K46" s="409">
        <v>195876</v>
      </c>
      <c r="L46" s="409">
        <v>198576</v>
      </c>
      <c r="M46" s="409">
        <v>191971.33700000003</v>
      </c>
      <c r="N46" s="409">
        <v>185221</v>
      </c>
      <c r="O46" s="409">
        <v>1221623</v>
      </c>
      <c r="P46" s="409">
        <v>1396500</v>
      </c>
      <c r="Q46" s="409">
        <v>1265923.3290000001</v>
      </c>
      <c r="R46" s="409">
        <v>1757055</v>
      </c>
      <c r="S46" s="409">
        <v>120782</v>
      </c>
      <c r="T46" s="409">
        <v>214286</v>
      </c>
      <c r="U46" s="409">
        <v>122202.14600000001</v>
      </c>
      <c r="V46" s="409">
        <v>107282</v>
      </c>
      <c r="W46" s="409">
        <v>20107</v>
      </c>
      <c r="X46" s="409">
        <v>26607</v>
      </c>
      <c r="Y46" s="409">
        <v>23242.766</v>
      </c>
      <c r="Z46" s="409">
        <v>22647</v>
      </c>
      <c r="AA46" s="409">
        <v>76419</v>
      </c>
      <c r="AB46" s="409">
        <v>87052</v>
      </c>
      <c r="AC46" s="409">
        <v>56626.77900000001</v>
      </c>
      <c r="AD46" s="409">
        <v>59305</v>
      </c>
      <c r="AE46" s="409">
        <v>11480</v>
      </c>
      <c r="AF46" s="409">
        <v>18319</v>
      </c>
      <c r="AG46" s="409">
        <v>10051.052000000001</v>
      </c>
      <c r="AH46" s="409">
        <v>10436</v>
      </c>
      <c r="AI46" s="410">
        <f t="shared" si="5"/>
        <v>2814280</v>
      </c>
      <c r="AJ46" s="410">
        <f t="shared" si="6"/>
        <v>3551601</v>
      </c>
      <c r="AK46" s="410">
        <f t="shared" si="7"/>
        <v>2572871.8200000003</v>
      </c>
      <c r="AL46" s="410">
        <f t="shared" si="8"/>
        <v>3573613.8540000003</v>
      </c>
      <c r="AM46" s="426">
        <f t="shared" si="4"/>
        <v>2301535.0839999998</v>
      </c>
    </row>
    <row r="47" spans="1:39" x14ac:dyDescent="0.2">
      <c r="A47" s="381" t="s">
        <v>489</v>
      </c>
      <c r="B47" s="382"/>
      <c r="C47" s="383">
        <v>298</v>
      </c>
      <c r="D47" s="383">
        <v>450</v>
      </c>
      <c r="E47" s="383">
        <v>0</v>
      </c>
      <c r="F47" s="384">
        <v>0</v>
      </c>
      <c r="G47" s="385">
        <v>20</v>
      </c>
      <c r="H47" s="385">
        <v>30</v>
      </c>
      <c r="I47" s="385">
        <v>38.93</v>
      </c>
      <c r="J47" s="386">
        <v>50</v>
      </c>
      <c r="K47" s="386">
        <v>200</v>
      </c>
      <c r="L47" s="386">
        <v>200</v>
      </c>
      <c r="M47" s="386">
        <v>142.29</v>
      </c>
      <c r="N47" s="387">
        <v>200</v>
      </c>
      <c r="O47" s="387">
        <v>0</v>
      </c>
      <c r="P47" s="387">
        <v>0</v>
      </c>
      <c r="Q47" s="387">
        <v>113.154</v>
      </c>
      <c r="R47" s="387"/>
      <c r="S47" s="387"/>
      <c r="T47" s="387"/>
      <c r="U47" s="387"/>
      <c r="V47" s="387"/>
      <c r="W47" s="387"/>
      <c r="X47" s="387"/>
      <c r="Y47" s="387"/>
      <c r="Z47" s="387"/>
      <c r="AA47" s="387">
        <v>30</v>
      </c>
      <c r="AB47" s="387">
        <v>30</v>
      </c>
      <c r="AC47" s="387"/>
      <c r="AD47" s="387"/>
      <c r="AE47" s="387"/>
      <c r="AF47" s="387"/>
      <c r="AG47" s="387"/>
      <c r="AH47" s="387"/>
      <c r="AI47" s="388">
        <f t="shared" si="5"/>
        <v>548</v>
      </c>
      <c r="AJ47" s="388">
        <f t="shared" si="6"/>
        <v>710</v>
      </c>
      <c r="AK47" s="388">
        <f t="shared" si="7"/>
        <v>294.37400000000002</v>
      </c>
      <c r="AL47" s="388">
        <f t="shared" si="8"/>
        <v>250</v>
      </c>
      <c r="AM47" s="389">
        <f t="shared" si="4"/>
        <v>250</v>
      </c>
    </row>
    <row r="48" spans="1:39" x14ac:dyDescent="0.2">
      <c r="A48" s="381" t="s">
        <v>490</v>
      </c>
      <c r="B48" s="382"/>
      <c r="C48" s="383">
        <v>16805</v>
      </c>
      <c r="D48" s="383">
        <v>18000</v>
      </c>
      <c r="E48" s="383">
        <v>12897.986000000001</v>
      </c>
      <c r="F48" s="384">
        <v>0</v>
      </c>
      <c r="G48" s="385">
        <v>1200</v>
      </c>
      <c r="H48" s="385">
        <v>3500</v>
      </c>
      <c r="I48" s="385">
        <v>3379.3</v>
      </c>
      <c r="J48" s="386">
        <v>1000</v>
      </c>
      <c r="K48" s="386"/>
      <c r="L48" s="386"/>
      <c r="M48" s="386"/>
      <c r="N48" s="398"/>
      <c r="O48" s="398"/>
      <c r="P48" s="398"/>
      <c r="Q48" s="398"/>
      <c r="R48" s="387"/>
      <c r="S48" s="387"/>
      <c r="T48" s="387"/>
      <c r="U48" s="387"/>
      <c r="V48" s="387"/>
      <c r="W48" s="387"/>
      <c r="X48" s="387"/>
      <c r="Y48" s="387"/>
      <c r="Z48" s="387"/>
      <c r="AA48" s="387">
        <v>100</v>
      </c>
      <c r="AB48" s="387">
        <v>100</v>
      </c>
      <c r="AC48" s="387"/>
      <c r="AD48" s="387"/>
      <c r="AE48" s="387"/>
      <c r="AF48" s="387"/>
      <c r="AG48" s="387"/>
      <c r="AH48" s="387"/>
      <c r="AI48" s="388">
        <f t="shared" si="5"/>
        <v>18105</v>
      </c>
      <c r="AJ48" s="388">
        <f t="shared" si="6"/>
        <v>21600</v>
      </c>
      <c r="AK48" s="388">
        <f t="shared" si="7"/>
        <v>16277.286</v>
      </c>
      <c r="AL48" s="388">
        <f t="shared" si="8"/>
        <v>1000</v>
      </c>
      <c r="AM48" s="389">
        <f t="shared" si="4"/>
        <v>1000</v>
      </c>
    </row>
    <row r="49" spans="1:41" s="405" customFormat="1" ht="25.5" x14ac:dyDescent="0.25">
      <c r="A49" s="400" t="s">
        <v>822</v>
      </c>
      <c r="B49" s="401"/>
      <c r="C49" s="408">
        <v>17103</v>
      </c>
      <c r="D49" s="408">
        <v>18450</v>
      </c>
      <c r="E49" s="408">
        <v>12897.986000000001</v>
      </c>
      <c r="F49" s="408">
        <v>0</v>
      </c>
      <c r="G49" s="408">
        <v>1220</v>
      </c>
      <c r="H49" s="408">
        <v>3530</v>
      </c>
      <c r="I49" s="408">
        <v>3418.23</v>
      </c>
      <c r="J49" s="409">
        <v>1050</v>
      </c>
      <c r="K49" s="409">
        <v>200</v>
      </c>
      <c r="L49" s="409">
        <v>200</v>
      </c>
      <c r="M49" s="409">
        <v>142.29</v>
      </c>
      <c r="N49" s="409">
        <v>200</v>
      </c>
      <c r="O49" s="409">
        <v>0</v>
      </c>
      <c r="P49" s="409">
        <v>0</v>
      </c>
      <c r="Q49" s="409">
        <v>113.154</v>
      </c>
      <c r="R49" s="409">
        <v>0</v>
      </c>
      <c r="S49" s="409"/>
      <c r="T49" s="409"/>
      <c r="U49" s="409"/>
      <c r="V49" s="409">
        <v>0</v>
      </c>
      <c r="W49" s="409"/>
      <c r="X49" s="409"/>
      <c r="Y49" s="409"/>
      <c r="Z49" s="409">
        <v>0</v>
      </c>
      <c r="AA49" s="409">
        <v>130</v>
      </c>
      <c r="AB49" s="409">
        <v>130</v>
      </c>
      <c r="AC49" s="409">
        <v>0</v>
      </c>
      <c r="AD49" s="409">
        <v>0</v>
      </c>
      <c r="AE49" s="409"/>
      <c r="AF49" s="409"/>
      <c r="AG49" s="409"/>
      <c r="AH49" s="409">
        <v>0</v>
      </c>
      <c r="AI49" s="410">
        <f t="shared" si="5"/>
        <v>18653</v>
      </c>
      <c r="AJ49" s="410">
        <f t="shared" si="6"/>
        <v>22310</v>
      </c>
      <c r="AK49" s="410">
        <f t="shared" si="7"/>
        <v>16571.66</v>
      </c>
      <c r="AL49" s="410">
        <f t="shared" si="8"/>
        <v>1250</v>
      </c>
      <c r="AM49" s="426">
        <f t="shared" si="4"/>
        <v>1250</v>
      </c>
    </row>
    <row r="50" spans="1:41" ht="25.5" x14ac:dyDescent="0.2">
      <c r="A50" s="381" t="s">
        <v>491</v>
      </c>
      <c r="B50" s="382"/>
      <c r="C50" s="383">
        <v>251265</v>
      </c>
      <c r="D50" s="383">
        <v>384980</v>
      </c>
      <c r="E50" s="383">
        <v>196845.128</v>
      </c>
      <c r="F50" s="384">
        <v>341682.58399999997</v>
      </c>
      <c r="G50" s="385">
        <v>92000</v>
      </c>
      <c r="H50" s="385">
        <v>104239</v>
      </c>
      <c r="I50" s="385">
        <v>53583.084000000003</v>
      </c>
      <c r="J50" s="386">
        <v>64437.726999999999</v>
      </c>
      <c r="K50" s="386">
        <v>20841</v>
      </c>
      <c r="L50" s="386">
        <v>23841</v>
      </c>
      <c r="M50" s="386">
        <v>18592.25</v>
      </c>
      <c r="N50" s="387">
        <v>20750</v>
      </c>
      <c r="O50" s="387">
        <v>329839</v>
      </c>
      <c r="P50" s="387">
        <v>377445</v>
      </c>
      <c r="Q50" s="387">
        <v>273449.81</v>
      </c>
      <c r="R50" s="563">
        <v>492607</v>
      </c>
      <c r="S50" s="424">
        <v>37133</v>
      </c>
      <c r="T50" s="424">
        <v>62507</v>
      </c>
      <c r="U50" s="424">
        <v>34495.383000000002</v>
      </c>
      <c r="V50" s="424">
        <v>34029</v>
      </c>
      <c r="W50" s="424">
        <v>12737</v>
      </c>
      <c r="X50" s="424">
        <v>20320</v>
      </c>
      <c r="Y50" s="424">
        <v>10954.772999999999</v>
      </c>
      <c r="Z50" s="424">
        <v>12981</v>
      </c>
      <c r="AA50" s="424">
        <v>25193</v>
      </c>
      <c r="AB50" s="424">
        <v>28069</v>
      </c>
      <c r="AC50" s="424">
        <v>16806.056</v>
      </c>
      <c r="AD50" s="424">
        <v>20671</v>
      </c>
      <c r="AE50" s="424">
        <v>4101</v>
      </c>
      <c r="AF50" s="424">
        <v>6483</v>
      </c>
      <c r="AG50" s="424">
        <v>2986.3339999999998</v>
      </c>
      <c r="AH50" s="424">
        <v>3837</v>
      </c>
      <c r="AI50" s="388">
        <f t="shared" si="5"/>
        <v>773109</v>
      </c>
      <c r="AJ50" s="388">
        <f t="shared" si="6"/>
        <v>1007884</v>
      </c>
      <c r="AK50" s="388">
        <f t="shared" si="7"/>
        <v>607712.81800000009</v>
      </c>
      <c r="AL50" s="388">
        <f t="shared" si="8"/>
        <v>990995.31099999999</v>
      </c>
      <c r="AM50" s="389">
        <f t="shared" si="4"/>
        <v>649312.72699999996</v>
      </c>
    </row>
    <row r="51" spans="1:41" x14ac:dyDescent="0.2">
      <c r="A51" s="381" t="s">
        <v>492</v>
      </c>
      <c r="B51" s="382"/>
      <c r="C51" s="383">
        <v>400000</v>
      </c>
      <c r="D51" s="383">
        <v>650000</v>
      </c>
      <c r="E51" s="383">
        <v>546740</v>
      </c>
      <c r="F51" s="384">
        <v>500000</v>
      </c>
      <c r="G51" s="385">
        <v>135</v>
      </c>
      <c r="H51" s="385">
        <v>9000</v>
      </c>
      <c r="I51" s="385">
        <v>4722</v>
      </c>
      <c r="J51" s="386"/>
      <c r="K51" s="386">
        <v>1724</v>
      </c>
      <c r="L51" s="386">
        <v>1724</v>
      </c>
      <c r="M51" s="386">
        <v>1271</v>
      </c>
      <c r="N51" s="387">
        <v>1917</v>
      </c>
      <c r="O51" s="387">
        <v>80000</v>
      </c>
      <c r="P51" s="387">
        <v>80000</v>
      </c>
      <c r="Q51" s="387">
        <v>0</v>
      </c>
      <c r="R51" s="424">
        <v>90000</v>
      </c>
      <c r="S51" s="424">
        <v>0</v>
      </c>
      <c r="T51" s="424">
        <v>0</v>
      </c>
      <c r="U51" s="424">
        <v>782</v>
      </c>
      <c r="V51" s="424">
        <v>1800</v>
      </c>
      <c r="W51" s="424">
        <v>100</v>
      </c>
      <c r="X51" s="424">
        <v>100</v>
      </c>
      <c r="Y51" s="424">
        <v>0</v>
      </c>
      <c r="Z51" s="424">
        <v>1104</v>
      </c>
      <c r="AA51" s="424"/>
      <c r="AB51" s="424"/>
      <c r="AC51" s="424"/>
      <c r="AD51" s="424">
        <v>3687</v>
      </c>
      <c r="AE51" s="424"/>
      <c r="AF51" s="424">
        <v>5</v>
      </c>
      <c r="AG51" s="424">
        <v>5</v>
      </c>
      <c r="AH51" s="424">
        <v>0</v>
      </c>
      <c r="AI51" s="388">
        <f t="shared" si="5"/>
        <v>481959</v>
      </c>
      <c r="AJ51" s="388">
        <f t="shared" si="6"/>
        <v>740829</v>
      </c>
      <c r="AK51" s="388">
        <f t="shared" si="7"/>
        <v>553520</v>
      </c>
      <c r="AL51" s="388">
        <f t="shared" si="8"/>
        <v>598508</v>
      </c>
      <c r="AM51" s="389">
        <f t="shared" si="4"/>
        <v>98508</v>
      </c>
    </row>
    <row r="52" spans="1:41" x14ac:dyDescent="0.2">
      <c r="A52" s="381" t="s">
        <v>823</v>
      </c>
      <c r="B52" s="382"/>
      <c r="C52" s="383">
        <v>50000</v>
      </c>
      <c r="D52" s="383"/>
      <c r="E52" s="383"/>
      <c r="F52" s="384"/>
      <c r="G52" s="385"/>
      <c r="H52" s="385"/>
      <c r="I52" s="385"/>
      <c r="J52" s="406"/>
      <c r="K52" s="406"/>
      <c r="L52" s="406"/>
      <c r="M52" s="406"/>
      <c r="N52" s="406"/>
      <c r="O52" s="406">
        <v>0</v>
      </c>
      <c r="P52" s="406">
        <v>1</v>
      </c>
      <c r="Q52" s="406">
        <v>158.517</v>
      </c>
      <c r="R52" s="424">
        <v>0</v>
      </c>
      <c r="S52" s="424"/>
      <c r="T52" s="424"/>
      <c r="U52" s="424"/>
      <c r="V52" s="424">
        <v>0</v>
      </c>
      <c r="W52" s="424"/>
      <c r="X52" s="424"/>
      <c r="Y52" s="424"/>
      <c r="Z52" s="424">
        <v>0</v>
      </c>
      <c r="AA52" s="424"/>
      <c r="AB52" s="424"/>
      <c r="AC52" s="424"/>
      <c r="AD52" s="424">
        <v>0</v>
      </c>
      <c r="AE52" s="424"/>
      <c r="AF52" s="424"/>
      <c r="AG52" s="424"/>
      <c r="AH52" s="424">
        <v>0</v>
      </c>
      <c r="AI52" s="388">
        <f t="shared" si="5"/>
        <v>50000</v>
      </c>
      <c r="AJ52" s="388">
        <f t="shared" si="6"/>
        <v>1</v>
      </c>
      <c r="AK52" s="388">
        <f t="shared" si="7"/>
        <v>158.517</v>
      </c>
      <c r="AL52" s="388">
        <f t="shared" si="8"/>
        <v>0</v>
      </c>
      <c r="AM52" s="389">
        <f t="shared" si="4"/>
        <v>0</v>
      </c>
    </row>
    <row r="53" spans="1:41" s="399" customFormat="1" hidden="1" x14ac:dyDescent="0.2">
      <c r="A53" s="392" t="s">
        <v>493</v>
      </c>
      <c r="B53" s="393"/>
      <c r="C53" s="394"/>
      <c r="D53" s="394"/>
      <c r="E53" s="394"/>
      <c r="F53" s="395"/>
      <c r="G53" s="396"/>
      <c r="H53" s="396"/>
      <c r="I53" s="396"/>
      <c r="J53" s="397"/>
      <c r="K53" s="397"/>
      <c r="L53" s="397"/>
      <c r="M53" s="397"/>
      <c r="N53" s="397"/>
      <c r="O53" s="397"/>
      <c r="P53" s="397"/>
      <c r="Q53" s="397"/>
      <c r="R53" s="398"/>
      <c r="S53" s="398"/>
      <c r="T53" s="398"/>
      <c r="U53" s="398"/>
      <c r="V53" s="398"/>
      <c r="W53" s="398"/>
      <c r="X53" s="398"/>
      <c r="Y53" s="398"/>
      <c r="Z53" s="398"/>
      <c r="AA53" s="398"/>
      <c r="AB53" s="398"/>
      <c r="AC53" s="398"/>
      <c r="AD53" s="398"/>
      <c r="AE53" s="398"/>
      <c r="AF53" s="398"/>
      <c r="AG53" s="398"/>
      <c r="AH53" s="398"/>
      <c r="AI53" s="388">
        <f t="shared" si="5"/>
        <v>0</v>
      </c>
      <c r="AJ53" s="388">
        <f t="shared" si="6"/>
        <v>0</v>
      </c>
      <c r="AK53" s="388">
        <f t="shared" si="7"/>
        <v>0</v>
      </c>
      <c r="AL53" s="388">
        <f t="shared" si="8"/>
        <v>0</v>
      </c>
      <c r="AM53" s="389">
        <f t="shared" si="4"/>
        <v>0</v>
      </c>
    </row>
    <row r="54" spans="1:41" s="399" customFormat="1" ht="25.5" hidden="1" x14ac:dyDescent="0.2">
      <c r="A54" s="392" t="s">
        <v>494</v>
      </c>
      <c r="B54" s="393"/>
      <c r="C54" s="394"/>
      <c r="D54" s="394"/>
      <c r="E54" s="394"/>
      <c r="F54" s="395"/>
      <c r="G54" s="396"/>
      <c r="H54" s="396"/>
      <c r="I54" s="396"/>
      <c r="J54" s="397"/>
      <c r="K54" s="397"/>
      <c r="L54" s="397"/>
      <c r="M54" s="397"/>
      <c r="N54" s="397"/>
      <c r="O54" s="397"/>
      <c r="P54" s="397"/>
      <c r="Q54" s="397"/>
      <c r="R54" s="398"/>
      <c r="S54" s="398"/>
      <c r="T54" s="398"/>
      <c r="U54" s="398"/>
      <c r="V54" s="398"/>
      <c r="W54" s="398"/>
      <c r="X54" s="398"/>
      <c r="Y54" s="398"/>
      <c r="Z54" s="398"/>
      <c r="AA54" s="398"/>
      <c r="AB54" s="398"/>
      <c r="AC54" s="398"/>
      <c r="AD54" s="398"/>
      <c r="AE54" s="398"/>
      <c r="AF54" s="398"/>
      <c r="AG54" s="398"/>
      <c r="AH54" s="398"/>
      <c r="AI54" s="388">
        <f t="shared" si="5"/>
        <v>0</v>
      </c>
      <c r="AJ54" s="388">
        <f t="shared" si="6"/>
        <v>0</v>
      </c>
      <c r="AK54" s="388">
        <f t="shared" si="7"/>
        <v>0</v>
      </c>
      <c r="AL54" s="388">
        <f t="shared" si="8"/>
        <v>0</v>
      </c>
      <c r="AM54" s="389">
        <f t="shared" si="4"/>
        <v>0</v>
      </c>
    </row>
    <row r="55" spans="1:41" s="433" customFormat="1" ht="25.5" x14ac:dyDescent="0.2">
      <c r="A55" s="427" t="s">
        <v>824</v>
      </c>
      <c r="B55" s="428"/>
      <c r="C55" s="429">
        <v>422000</v>
      </c>
      <c r="D55" s="429">
        <v>150000</v>
      </c>
      <c r="E55" s="429">
        <v>95.828000000000003</v>
      </c>
      <c r="F55" s="430">
        <v>0</v>
      </c>
      <c r="G55" s="430">
        <v>0</v>
      </c>
      <c r="H55" s="430">
        <v>0</v>
      </c>
      <c r="I55" s="430">
        <v>2</v>
      </c>
      <c r="J55" s="431"/>
      <c r="K55" s="431"/>
      <c r="L55" s="431"/>
      <c r="M55" s="431"/>
      <c r="N55" s="431">
        <v>0</v>
      </c>
      <c r="O55" s="431">
        <v>0</v>
      </c>
      <c r="P55" s="431">
        <v>0</v>
      </c>
      <c r="Q55" s="431">
        <v>0</v>
      </c>
      <c r="R55" s="432">
        <v>0</v>
      </c>
      <c r="S55" s="432"/>
      <c r="T55" s="432"/>
      <c r="U55" s="432"/>
      <c r="V55" s="432">
        <v>0</v>
      </c>
      <c r="W55" s="432"/>
      <c r="X55" s="432"/>
      <c r="Y55" s="432"/>
      <c r="Z55" s="432">
        <v>0</v>
      </c>
      <c r="AA55" s="432">
        <v>0</v>
      </c>
      <c r="AB55" s="432">
        <v>0</v>
      </c>
      <c r="AC55" s="432">
        <v>0</v>
      </c>
      <c r="AD55" s="432">
        <v>0</v>
      </c>
      <c r="AE55" s="432"/>
      <c r="AF55" s="432"/>
      <c r="AG55" s="432"/>
      <c r="AH55" s="432">
        <v>0</v>
      </c>
      <c r="AI55" s="410">
        <f t="shared" si="5"/>
        <v>422000</v>
      </c>
      <c r="AJ55" s="410">
        <f t="shared" si="6"/>
        <v>150000</v>
      </c>
      <c r="AK55" s="410">
        <f t="shared" si="7"/>
        <v>97.828000000000003</v>
      </c>
      <c r="AL55" s="410">
        <f t="shared" si="8"/>
        <v>0</v>
      </c>
      <c r="AM55" s="426">
        <f t="shared" si="4"/>
        <v>0</v>
      </c>
    </row>
    <row r="56" spans="1:41" s="399" customFormat="1" ht="25.5" hidden="1" x14ac:dyDescent="0.2">
      <c r="A56" s="392" t="s">
        <v>495</v>
      </c>
      <c r="B56" s="393"/>
      <c r="C56" s="394"/>
      <c r="D56" s="394"/>
      <c r="E56" s="394"/>
      <c r="F56" s="395"/>
      <c r="G56" s="396"/>
      <c r="H56" s="396"/>
      <c r="I56" s="396"/>
      <c r="J56" s="397"/>
      <c r="K56" s="397"/>
      <c r="L56" s="397"/>
      <c r="M56" s="397"/>
      <c r="N56" s="397"/>
      <c r="O56" s="397"/>
      <c r="P56" s="397"/>
      <c r="Q56" s="397"/>
      <c r="R56" s="398"/>
      <c r="S56" s="398"/>
      <c r="T56" s="398"/>
      <c r="U56" s="398"/>
      <c r="V56" s="398"/>
      <c r="W56" s="398"/>
      <c r="X56" s="398"/>
      <c r="Y56" s="398"/>
      <c r="Z56" s="398"/>
      <c r="AA56" s="398"/>
      <c r="AB56" s="398"/>
      <c r="AC56" s="398"/>
      <c r="AD56" s="398"/>
      <c r="AE56" s="398"/>
      <c r="AF56" s="398"/>
      <c r="AG56" s="398"/>
      <c r="AH56" s="398"/>
      <c r="AI56" s="388">
        <f t="shared" si="5"/>
        <v>0</v>
      </c>
      <c r="AJ56" s="388">
        <f t="shared" si="6"/>
        <v>0</v>
      </c>
      <c r="AK56" s="388">
        <f t="shared" si="7"/>
        <v>0</v>
      </c>
      <c r="AL56" s="388">
        <f t="shared" si="8"/>
        <v>0</v>
      </c>
      <c r="AM56" s="389">
        <f t="shared" si="4"/>
        <v>0</v>
      </c>
    </row>
    <row r="57" spans="1:41" s="399" customFormat="1" ht="38.25" hidden="1" x14ac:dyDescent="0.2">
      <c r="A57" s="392" t="s">
        <v>496</v>
      </c>
      <c r="B57" s="393"/>
      <c r="C57" s="394"/>
      <c r="D57" s="394"/>
      <c r="E57" s="394"/>
      <c r="F57" s="395"/>
      <c r="G57" s="396"/>
      <c r="H57" s="396"/>
      <c r="I57" s="396"/>
      <c r="J57" s="397"/>
      <c r="K57" s="397"/>
      <c r="L57" s="397"/>
      <c r="M57" s="397"/>
      <c r="N57" s="397"/>
      <c r="O57" s="397"/>
      <c r="P57" s="397"/>
      <c r="Q57" s="397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398"/>
      <c r="AC57" s="398"/>
      <c r="AD57" s="398"/>
      <c r="AE57" s="398"/>
      <c r="AF57" s="398"/>
      <c r="AG57" s="398"/>
      <c r="AH57" s="398"/>
      <c r="AI57" s="388">
        <f t="shared" si="5"/>
        <v>0</v>
      </c>
      <c r="AJ57" s="388">
        <f t="shared" si="6"/>
        <v>0</v>
      </c>
      <c r="AK57" s="388">
        <f t="shared" si="7"/>
        <v>0</v>
      </c>
      <c r="AL57" s="388">
        <f t="shared" si="8"/>
        <v>0</v>
      </c>
      <c r="AM57" s="389">
        <f t="shared" si="4"/>
        <v>0</v>
      </c>
    </row>
    <row r="58" spans="1:41" s="399" customFormat="1" ht="25.5" hidden="1" x14ac:dyDescent="0.2">
      <c r="A58" s="392" t="s">
        <v>497</v>
      </c>
      <c r="B58" s="393"/>
      <c r="C58" s="394"/>
      <c r="D58" s="394"/>
      <c r="E58" s="394"/>
      <c r="F58" s="395"/>
      <c r="G58" s="396"/>
      <c r="H58" s="396"/>
      <c r="I58" s="396"/>
      <c r="J58" s="397"/>
      <c r="K58" s="397"/>
      <c r="L58" s="397"/>
      <c r="M58" s="397"/>
      <c r="N58" s="397"/>
      <c r="O58" s="397"/>
      <c r="P58" s="397"/>
      <c r="Q58" s="397"/>
      <c r="R58" s="398"/>
      <c r="S58" s="398"/>
      <c r="T58" s="398"/>
      <c r="U58" s="398"/>
      <c r="V58" s="398"/>
      <c r="W58" s="398"/>
      <c r="X58" s="398"/>
      <c r="Y58" s="398"/>
      <c r="Z58" s="398"/>
      <c r="AA58" s="398"/>
      <c r="AB58" s="398"/>
      <c r="AC58" s="398"/>
      <c r="AD58" s="398"/>
      <c r="AE58" s="398"/>
      <c r="AF58" s="398"/>
      <c r="AG58" s="398"/>
      <c r="AH58" s="398"/>
      <c r="AI58" s="388">
        <f t="shared" si="5"/>
        <v>0</v>
      </c>
      <c r="AJ58" s="388">
        <f t="shared" si="6"/>
        <v>0</v>
      </c>
      <c r="AK58" s="388">
        <f t="shared" si="7"/>
        <v>0</v>
      </c>
      <c r="AL58" s="388">
        <f t="shared" si="8"/>
        <v>0</v>
      </c>
      <c r="AM58" s="389">
        <f t="shared" si="4"/>
        <v>0</v>
      </c>
    </row>
    <row r="59" spans="1:41" x14ac:dyDescent="0.2">
      <c r="A59" s="381" t="s">
        <v>498</v>
      </c>
      <c r="B59" s="382"/>
      <c r="C59" s="383">
        <v>56761</v>
      </c>
      <c r="D59" s="383">
        <v>40000</v>
      </c>
      <c r="E59" s="383">
        <v>14947.933999999999</v>
      </c>
      <c r="F59" s="384">
        <v>20778.400000000001</v>
      </c>
      <c r="G59" s="385">
        <v>38000</v>
      </c>
      <c r="H59" s="385">
        <v>5000</v>
      </c>
      <c r="I59" s="385">
        <v>3170.5259999999998</v>
      </c>
      <c r="J59" s="386">
        <v>6600</v>
      </c>
      <c r="K59" s="386"/>
      <c r="L59" s="386"/>
      <c r="M59" s="386"/>
      <c r="N59" s="387"/>
      <c r="O59" s="387">
        <v>7500</v>
      </c>
      <c r="P59" s="387">
        <v>7797</v>
      </c>
      <c r="Q59" s="387">
        <v>4895.652</v>
      </c>
      <c r="R59" s="387">
        <v>14000</v>
      </c>
      <c r="S59" s="387">
        <v>100</v>
      </c>
      <c r="T59" s="387">
        <v>100</v>
      </c>
      <c r="U59" s="387">
        <v>29.622</v>
      </c>
      <c r="V59" s="387">
        <v>100</v>
      </c>
      <c r="W59" s="387">
        <v>50</v>
      </c>
      <c r="X59" s="387">
        <v>50</v>
      </c>
      <c r="Y59" s="387">
        <v>30.629000000000001</v>
      </c>
      <c r="Z59" s="387">
        <v>50</v>
      </c>
      <c r="AA59" s="424">
        <v>150</v>
      </c>
      <c r="AB59" s="424">
        <v>161</v>
      </c>
      <c r="AC59" s="424">
        <v>80.459000000000003</v>
      </c>
      <c r="AD59" s="387">
        <v>150</v>
      </c>
      <c r="AE59" s="387">
        <v>100</v>
      </c>
      <c r="AF59" s="387">
        <v>100</v>
      </c>
      <c r="AG59" s="387"/>
      <c r="AH59" s="387">
        <v>100</v>
      </c>
      <c r="AI59" s="388">
        <f t="shared" si="5"/>
        <v>102661</v>
      </c>
      <c r="AJ59" s="388">
        <f t="shared" si="6"/>
        <v>53208</v>
      </c>
      <c r="AK59" s="388">
        <f t="shared" si="7"/>
        <v>23154.822</v>
      </c>
      <c r="AL59" s="388">
        <f t="shared" si="8"/>
        <v>41778.400000000001</v>
      </c>
      <c r="AM59" s="389">
        <f t="shared" si="4"/>
        <v>21000</v>
      </c>
    </row>
    <row r="60" spans="1:41" s="405" customFormat="1" ht="25.5" x14ac:dyDescent="0.25">
      <c r="A60" s="400" t="s">
        <v>825</v>
      </c>
      <c r="B60" s="401"/>
      <c r="C60" s="408">
        <v>1180026</v>
      </c>
      <c r="D60" s="408">
        <v>1224980</v>
      </c>
      <c r="E60" s="408">
        <v>758628.89</v>
      </c>
      <c r="F60" s="408">
        <v>862460.98399999994</v>
      </c>
      <c r="G60" s="408">
        <v>130135</v>
      </c>
      <c r="H60" s="408">
        <v>118239</v>
      </c>
      <c r="I60" s="408">
        <v>61477.61</v>
      </c>
      <c r="J60" s="409">
        <v>71037.726999999999</v>
      </c>
      <c r="K60" s="409">
        <v>22565</v>
      </c>
      <c r="L60" s="409">
        <v>25565</v>
      </c>
      <c r="M60" s="409">
        <v>19863.25</v>
      </c>
      <c r="N60" s="409">
        <v>22667</v>
      </c>
      <c r="O60" s="409">
        <v>417339</v>
      </c>
      <c r="P60" s="409">
        <v>465243</v>
      </c>
      <c r="Q60" s="409">
        <v>278503.97899999999</v>
      </c>
      <c r="R60" s="409">
        <v>596607</v>
      </c>
      <c r="S60" s="409">
        <v>37233</v>
      </c>
      <c r="T60" s="409">
        <v>62607</v>
      </c>
      <c r="U60" s="409">
        <v>35307.005000000005</v>
      </c>
      <c r="V60" s="409">
        <v>35929</v>
      </c>
      <c r="W60" s="409">
        <v>12887</v>
      </c>
      <c r="X60" s="409">
        <v>20470</v>
      </c>
      <c r="Y60" s="409">
        <v>10985.402</v>
      </c>
      <c r="Z60" s="409">
        <v>14135</v>
      </c>
      <c r="AA60" s="409">
        <v>25343</v>
      </c>
      <c r="AB60" s="409">
        <v>28230</v>
      </c>
      <c r="AC60" s="409">
        <v>16886.514999999999</v>
      </c>
      <c r="AD60" s="409">
        <v>24508</v>
      </c>
      <c r="AE60" s="409">
        <v>4201</v>
      </c>
      <c r="AF60" s="409">
        <v>6588</v>
      </c>
      <c r="AG60" s="409">
        <v>2991.3339999999998</v>
      </c>
      <c r="AH60" s="409">
        <v>3937</v>
      </c>
      <c r="AI60" s="410">
        <f t="shared" si="5"/>
        <v>1829729</v>
      </c>
      <c r="AJ60" s="410">
        <f t="shared" si="6"/>
        <v>1951922</v>
      </c>
      <c r="AK60" s="410">
        <f t="shared" si="7"/>
        <v>1184643.9850000001</v>
      </c>
      <c r="AL60" s="410">
        <f t="shared" si="8"/>
        <v>1631281.7109999999</v>
      </c>
      <c r="AM60" s="426">
        <f t="shared" si="4"/>
        <v>768820.72699999996</v>
      </c>
    </row>
    <row r="61" spans="1:41" s="405" customFormat="1" ht="13.5" x14ac:dyDescent="0.25">
      <c r="A61" s="400" t="s">
        <v>826</v>
      </c>
      <c r="B61" s="401" t="s">
        <v>103</v>
      </c>
      <c r="C61" s="403">
        <v>2354940</v>
      </c>
      <c r="D61" s="403">
        <v>2681948</v>
      </c>
      <c r="E61" s="403">
        <v>1588315.2380000001</v>
      </c>
      <c r="F61" s="403">
        <v>2180130.5539999995</v>
      </c>
      <c r="G61" s="403">
        <v>472405</v>
      </c>
      <c r="H61" s="403">
        <v>503006</v>
      </c>
      <c r="I61" s="403">
        <v>283033.43700000003</v>
      </c>
      <c r="J61" s="404">
        <v>310745.96099999995</v>
      </c>
      <c r="K61" s="404">
        <v>254854</v>
      </c>
      <c r="L61" s="404">
        <v>268554</v>
      </c>
      <c r="M61" s="404">
        <v>242371.55600000004</v>
      </c>
      <c r="N61" s="404">
        <v>242401</v>
      </c>
      <c r="O61" s="404">
        <v>1685310</v>
      </c>
      <c r="P61" s="404">
        <v>1912432</v>
      </c>
      <c r="Q61" s="404">
        <v>1588618.6290000002</v>
      </c>
      <c r="R61" s="404">
        <v>2421072</v>
      </c>
      <c r="S61" s="404">
        <v>175823</v>
      </c>
      <c r="T61" s="404">
        <v>295175</v>
      </c>
      <c r="U61" s="404">
        <v>183263.96600000001</v>
      </c>
      <c r="V61" s="404">
        <v>163019</v>
      </c>
      <c r="W61" s="404">
        <v>58575</v>
      </c>
      <c r="X61" s="404">
        <v>94245</v>
      </c>
      <c r="Y61" s="404">
        <v>60681.796999999999</v>
      </c>
      <c r="Z61" s="404">
        <v>62863</v>
      </c>
      <c r="AA61" s="404">
        <v>120551</v>
      </c>
      <c r="AB61" s="404">
        <v>134131</v>
      </c>
      <c r="AC61" s="404">
        <v>85887.526000000013</v>
      </c>
      <c r="AD61" s="404">
        <v>102014</v>
      </c>
      <c r="AE61" s="404">
        <v>19471</v>
      </c>
      <c r="AF61" s="404">
        <v>30697</v>
      </c>
      <c r="AG61" s="404">
        <v>15462.098000000002</v>
      </c>
      <c r="AH61" s="404">
        <v>18323</v>
      </c>
      <c r="AI61" s="410">
        <f t="shared" si="5"/>
        <v>5141929</v>
      </c>
      <c r="AJ61" s="410">
        <f t="shared" si="6"/>
        <v>5920188</v>
      </c>
      <c r="AK61" s="410">
        <f t="shared" si="7"/>
        <v>4047634.2470000004</v>
      </c>
      <c r="AL61" s="410">
        <f t="shared" si="8"/>
        <v>5500568.5149999997</v>
      </c>
      <c r="AM61" s="389">
        <f t="shared" si="4"/>
        <v>3320437.9610000001</v>
      </c>
      <c r="AN61" s="407">
        <f>+E61+I61+M61+Q61+U61+Y61+AC61+AG61</f>
        <v>4047634.2470000004</v>
      </c>
      <c r="AO61" s="411"/>
    </row>
    <row r="62" spans="1:41" s="441" customFormat="1" x14ac:dyDescent="0.25">
      <c r="A62" s="434" t="s">
        <v>499</v>
      </c>
      <c r="B62" s="435"/>
      <c r="C62" s="436"/>
      <c r="D62" s="436"/>
      <c r="E62" s="436"/>
      <c r="F62" s="437"/>
      <c r="G62" s="438"/>
      <c r="H62" s="438"/>
      <c r="I62" s="438"/>
      <c r="J62" s="439"/>
      <c r="K62" s="439"/>
      <c r="L62" s="439"/>
      <c r="M62" s="439"/>
      <c r="N62" s="439"/>
      <c r="O62" s="439"/>
      <c r="P62" s="439"/>
      <c r="Q62" s="439"/>
      <c r="R62" s="440"/>
      <c r="S62" s="440"/>
      <c r="T62" s="440"/>
      <c r="U62" s="440"/>
      <c r="V62" s="440"/>
      <c r="W62" s="440"/>
      <c r="X62" s="440"/>
      <c r="Y62" s="440"/>
      <c r="Z62" s="440"/>
      <c r="AA62" s="440"/>
      <c r="AB62" s="440"/>
      <c r="AC62" s="440"/>
      <c r="AD62" s="440"/>
      <c r="AE62" s="440"/>
      <c r="AF62" s="440"/>
      <c r="AG62" s="440"/>
      <c r="AH62" s="440"/>
      <c r="AI62" s="388">
        <f t="shared" si="5"/>
        <v>0</v>
      </c>
      <c r="AJ62" s="388">
        <f t="shared" si="6"/>
        <v>0</v>
      </c>
      <c r="AK62" s="388">
        <f t="shared" si="7"/>
        <v>0</v>
      </c>
      <c r="AL62" s="388">
        <f t="shared" si="8"/>
        <v>0</v>
      </c>
      <c r="AM62" s="389">
        <f t="shared" si="4"/>
        <v>0</v>
      </c>
    </row>
    <row r="63" spans="1:41" s="405" customFormat="1" x14ac:dyDescent="0.25">
      <c r="A63" s="400" t="s">
        <v>827</v>
      </c>
      <c r="B63" s="401"/>
      <c r="C63" s="402">
        <v>5000</v>
      </c>
      <c r="D63" s="402">
        <v>0</v>
      </c>
      <c r="E63" s="402">
        <v>0</v>
      </c>
      <c r="F63" s="408">
        <v>0</v>
      </c>
      <c r="G63" s="412"/>
      <c r="H63" s="412"/>
      <c r="I63" s="412"/>
      <c r="J63" s="409">
        <v>0</v>
      </c>
      <c r="K63" s="409"/>
      <c r="L63" s="409"/>
      <c r="M63" s="409"/>
      <c r="N63" s="409">
        <v>0</v>
      </c>
      <c r="O63" s="409"/>
      <c r="P63" s="409"/>
      <c r="Q63" s="409"/>
      <c r="R63" s="409">
        <v>0</v>
      </c>
      <c r="S63" s="409"/>
      <c r="T63" s="409"/>
      <c r="U63" s="409"/>
      <c r="V63" s="409">
        <v>0</v>
      </c>
      <c r="W63" s="409"/>
      <c r="X63" s="409"/>
      <c r="Y63" s="409"/>
      <c r="Z63" s="409">
        <v>0</v>
      </c>
      <c r="AA63" s="409"/>
      <c r="AB63" s="409"/>
      <c r="AC63" s="409"/>
      <c r="AD63" s="409">
        <v>0</v>
      </c>
      <c r="AE63" s="409"/>
      <c r="AF63" s="409"/>
      <c r="AG63" s="409"/>
      <c r="AH63" s="409">
        <v>0</v>
      </c>
      <c r="AI63" s="410">
        <f t="shared" si="5"/>
        <v>5000</v>
      </c>
      <c r="AJ63" s="410">
        <f t="shared" si="6"/>
        <v>0</v>
      </c>
      <c r="AK63" s="410">
        <f t="shared" si="7"/>
        <v>0</v>
      </c>
      <c r="AL63" s="410">
        <f t="shared" si="8"/>
        <v>0</v>
      </c>
      <c r="AM63" s="426">
        <f t="shared" si="4"/>
        <v>0</v>
      </c>
    </row>
    <row r="64" spans="1:41" s="421" customFormat="1" hidden="1" x14ac:dyDescent="0.2">
      <c r="A64" s="392" t="s">
        <v>500</v>
      </c>
      <c r="B64" s="418"/>
      <c r="C64" s="419"/>
      <c r="D64" s="419"/>
      <c r="E64" s="419"/>
      <c r="F64" s="420"/>
      <c r="G64" s="416"/>
      <c r="H64" s="416"/>
      <c r="I64" s="416"/>
      <c r="J64" s="423"/>
      <c r="K64" s="423"/>
      <c r="L64" s="423"/>
      <c r="M64" s="423"/>
      <c r="N64" s="414"/>
      <c r="O64" s="414"/>
      <c r="P64" s="414"/>
      <c r="Q64" s="414"/>
      <c r="R64" s="414"/>
      <c r="S64" s="414"/>
      <c r="T64" s="414"/>
      <c r="U64" s="414"/>
      <c r="V64" s="414"/>
      <c r="W64" s="414"/>
      <c r="X64" s="414"/>
      <c r="Y64" s="414"/>
      <c r="Z64" s="414"/>
      <c r="AA64" s="414"/>
      <c r="AB64" s="414"/>
      <c r="AC64" s="414"/>
      <c r="AD64" s="414"/>
      <c r="AE64" s="414"/>
      <c r="AF64" s="414"/>
      <c r="AG64" s="414"/>
      <c r="AH64" s="414"/>
      <c r="AI64" s="388">
        <f t="shared" si="5"/>
        <v>0</v>
      </c>
      <c r="AJ64" s="388">
        <f t="shared" si="6"/>
        <v>0</v>
      </c>
      <c r="AK64" s="388">
        <f t="shared" si="7"/>
        <v>0</v>
      </c>
      <c r="AL64" s="388">
        <f t="shared" si="8"/>
        <v>0</v>
      </c>
      <c r="AM64" s="389">
        <f t="shared" si="4"/>
        <v>0</v>
      </c>
    </row>
    <row r="65" spans="1:39" s="421" customFormat="1" hidden="1" x14ac:dyDescent="0.2">
      <c r="A65" s="392" t="s">
        <v>501</v>
      </c>
      <c r="B65" s="418"/>
      <c r="C65" s="419"/>
      <c r="D65" s="419"/>
      <c r="E65" s="419"/>
      <c r="F65" s="420"/>
      <c r="G65" s="416"/>
      <c r="H65" s="416"/>
      <c r="I65" s="416"/>
      <c r="J65" s="423"/>
      <c r="K65" s="423"/>
      <c r="L65" s="423"/>
      <c r="M65" s="423"/>
      <c r="N65" s="414"/>
      <c r="O65" s="414"/>
      <c r="P65" s="414"/>
      <c r="Q65" s="414"/>
      <c r="R65" s="414"/>
      <c r="S65" s="414"/>
      <c r="T65" s="414"/>
      <c r="U65" s="414"/>
      <c r="V65" s="414"/>
      <c r="W65" s="414"/>
      <c r="X65" s="414"/>
      <c r="Y65" s="414"/>
      <c r="Z65" s="414"/>
      <c r="AA65" s="414"/>
      <c r="AB65" s="414"/>
      <c r="AC65" s="414"/>
      <c r="AD65" s="414"/>
      <c r="AE65" s="414"/>
      <c r="AF65" s="414"/>
      <c r="AG65" s="414"/>
      <c r="AH65" s="414"/>
      <c r="AI65" s="388">
        <f t="shared" si="5"/>
        <v>0</v>
      </c>
      <c r="AJ65" s="388">
        <f t="shared" si="6"/>
        <v>0</v>
      </c>
      <c r="AK65" s="388">
        <f t="shared" si="7"/>
        <v>0</v>
      </c>
      <c r="AL65" s="388">
        <f t="shared" si="8"/>
        <v>0</v>
      </c>
      <c r="AM65" s="389">
        <f t="shared" si="4"/>
        <v>0</v>
      </c>
    </row>
    <row r="66" spans="1:39" s="421" customFormat="1" ht="25.5" hidden="1" x14ac:dyDescent="0.2">
      <c r="A66" s="392" t="s">
        <v>502</v>
      </c>
      <c r="B66" s="418"/>
      <c r="C66" s="419"/>
      <c r="D66" s="419"/>
      <c r="E66" s="419"/>
      <c r="F66" s="395"/>
      <c r="G66" s="396"/>
      <c r="H66" s="396"/>
      <c r="I66" s="396"/>
      <c r="J66" s="423"/>
      <c r="K66" s="423"/>
      <c r="L66" s="423"/>
      <c r="M66" s="423"/>
      <c r="N66" s="414"/>
      <c r="O66" s="414"/>
      <c r="P66" s="414"/>
      <c r="Q66" s="414"/>
      <c r="R66" s="414"/>
      <c r="S66" s="414"/>
      <c r="T66" s="414"/>
      <c r="U66" s="414"/>
      <c r="V66" s="414"/>
      <c r="W66" s="414"/>
      <c r="X66" s="414"/>
      <c r="Y66" s="414"/>
      <c r="Z66" s="414"/>
      <c r="AA66" s="414"/>
      <c r="AB66" s="414"/>
      <c r="AC66" s="414"/>
      <c r="AD66" s="414"/>
      <c r="AE66" s="414"/>
      <c r="AF66" s="414"/>
      <c r="AG66" s="414"/>
      <c r="AH66" s="414"/>
      <c r="AI66" s="388">
        <f t="shared" si="5"/>
        <v>0</v>
      </c>
      <c r="AJ66" s="388">
        <f t="shared" si="6"/>
        <v>0</v>
      </c>
      <c r="AK66" s="388">
        <f t="shared" si="7"/>
        <v>0</v>
      </c>
      <c r="AL66" s="388">
        <f t="shared" si="8"/>
        <v>0</v>
      </c>
      <c r="AM66" s="389">
        <f t="shared" si="4"/>
        <v>0</v>
      </c>
    </row>
    <row r="67" spans="1:39" s="421" customFormat="1" ht="25.5" hidden="1" x14ac:dyDescent="0.2">
      <c r="A67" s="392" t="s">
        <v>503</v>
      </c>
      <c r="B67" s="418"/>
      <c r="C67" s="419"/>
      <c r="D67" s="419"/>
      <c r="E67" s="419"/>
      <c r="F67" s="395"/>
      <c r="G67" s="396"/>
      <c r="H67" s="396"/>
      <c r="I67" s="396"/>
      <c r="J67" s="423"/>
      <c r="K67" s="423"/>
      <c r="L67" s="423"/>
      <c r="M67" s="423"/>
      <c r="N67" s="414"/>
      <c r="O67" s="414"/>
      <c r="P67" s="414"/>
      <c r="Q67" s="414"/>
      <c r="R67" s="414"/>
      <c r="S67" s="414"/>
      <c r="T67" s="414"/>
      <c r="U67" s="414"/>
      <c r="V67" s="414"/>
      <c r="W67" s="414"/>
      <c r="X67" s="414"/>
      <c r="Y67" s="414"/>
      <c r="Z67" s="414"/>
      <c r="AA67" s="414"/>
      <c r="AB67" s="414"/>
      <c r="AC67" s="414"/>
      <c r="AD67" s="414"/>
      <c r="AE67" s="414"/>
      <c r="AF67" s="414"/>
      <c r="AG67" s="414"/>
      <c r="AH67" s="414"/>
      <c r="AI67" s="388">
        <f t="shared" si="5"/>
        <v>0</v>
      </c>
      <c r="AJ67" s="388">
        <f t="shared" si="6"/>
        <v>0</v>
      </c>
      <c r="AK67" s="388">
        <f t="shared" si="7"/>
        <v>0</v>
      </c>
      <c r="AL67" s="388">
        <f t="shared" si="8"/>
        <v>0</v>
      </c>
      <c r="AM67" s="389">
        <f t="shared" ref="AM67:AM130" si="9">J67+N67+R67+V67+Z67+AD67+AH67</f>
        <v>0</v>
      </c>
    </row>
    <row r="68" spans="1:39" s="421" customFormat="1" ht="38.25" hidden="1" x14ac:dyDescent="0.2">
      <c r="A68" s="392" t="s">
        <v>504</v>
      </c>
      <c r="B68" s="418"/>
      <c r="C68" s="419"/>
      <c r="D68" s="419"/>
      <c r="E68" s="419"/>
      <c r="F68" s="395"/>
      <c r="G68" s="396"/>
      <c r="H68" s="396"/>
      <c r="I68" s="396"/>
      <c r="J68" s="423"/>
      <c r="K68" s="423"/>
      <c r="L68" s="423"/>
      <c r="M68" s="423"/>
      <c r="N68" s="414">
        <v>0</v>
      </c>
      <c r="O68" s="414"/>
      <c r="P68" s="414"/>
      <c r="Q68" s="414"/>
      <c r="R68" s="414"/>
      <c r="S68" s="414"/>
      <c r="T68" s="414"/>
      <c r="U68" s="414"/>
      <c r="V68" s="414"/>
      <c r="W68" s="414"/>
      <c r="X68" s="414"/>
      <c r="Y68" s="414"/>
      <c r="Z68" s="414"/>
      <c r="AA68" s="414"/>
      <c r="AB68" s="414"/>
      <c r="AC68" s="414"/>
      <c r="AD68" s="414"/>
      <c r="AE68" s="414"/>
      <c r="AF68" s="414"/>
      <c r="AG68" s="414"/>
      <c r="AH68" s="414"/>
      <c r="AI68" s="388">
        <f t="shared" si="5"/>
        <v>0</v>
      </c>
      <c r="AJ68" s="388">
        <f t="shared" si="6"/>
        <v>0</v>
      </c>
      <c r="AK68" s="388">
        <f t="shared" si="7"/>
        <v>0</v>
      </c>
      <c r="AL68" s="388">
        <f t="shared" si="8"/>
        <v>0</v>
      </c>
      <c r="AM68" s="389">
        <f t="shared" si="9"/>
        <v>0</v>
      </c>
    </row>
    <row r="69" spans="1:39" s="421" customFormat="1" hidden="1" x14ac:dyDescent="0.2">
      <c r="A69" s="392" t="s">
        <v>505</v>
      </c>
      <c r="B69" s="418"/>
      <c r="C69" s="419"/>
      <c r="D69" s="419"/>
      <c r="E69" s="419"/>
      <c r="F69" s="420"/>
      <c r="G69" s="416"/>
      <c r="H69" s="416"/>
      <c r="I69" s="416"/>
      <c r="J69" s="423"/>
      <c r="K69" s="423"/>
      <c r="L69" s="423"/>
      <c r="M69" s="423"/>
      <c r="N69" s="414"/>
      <c r="O69" s="414"/>
      <c r="P69" s="414"/>
      <c r="Q69" s="414"/>
      <c r="R69" s="414"/>
      <c r="S69" s="414"/>
      <c r="T69" s="414"/>
      <c r="U69" s="414"/>
      <c r="V69" s="414"/>
      <c r="W69" s="414"/>
      <c r="X69" s="414"/>
      <c r="Y69" s="414"/>
      <c r="Z69" s="414"/>
      <c r="AA69" s="414"/>
      <c r="AB69" s="414"/>
      <c r="AC69" s="414"/>
      <c r="AD69" s="414"/>
      <c r="AE69" s="414"/>
      <c r="AF69" s="414"/>
      <c r="AG69" s="414"/>
      <c r="AH69" s="414"/>
      <c r="AI69" s="388">
        <f t="shared" si="5"/>
        <v>0</v>
      </c>
      <c r="AJ69" s="388">
        <f t="shared" si="6"/>
        <v>0</v>
      </c>
      <c r="AK69" s="388">
        <f t="shared" si="7"/>
        <v>0</v>
      </c>
      <c r="AL69" s="388">
        <f t="shared" si="8"/>
        <v>0</v>
      </c>
      <c r="AM69" s="389">
        <f t="shared" si="9"/>
        <v>0</v>
      </c>
    </row>
    <row r="70" spans="1:39" s="421" customFormat="1" ht="25.5" hidden="1" x14ac:dyDescent="0.2">
      <c r="A70" s="392" t="s">
        <v>506</v>
      </c>
      <c r="B70" s="418"/>
      <c r="C70" s="419"/>
      <c r="D70" s="419"/>
      <c r="E70" s="419"/>
      <c r="F70" s="395"/>
      <c r="G70" s="396"/>
      <c r="H70" s="396"/>
      <c r="I70" s="396"/>
      <c r="J70" s="423"/>
      <c r="K70" s="423"/>
      <c r="L70" s="423"/>
      <c r="M70" s="423"/>
      <c r="N70" s="414"/>
      <c r="O70" s="414"/>
      <c r="P70" s="414"/>
      <c r="Q70" s="414"/>
      <c r="R70" s="414"/>
      <c r="S70" s="414"/>
      <c r="T70" s="414"/>
      <c r="U70" s="414"/>
      <c r="V70" s="414"/>
      <c r="W70" s="414"/>
      <c r="X70" s="414"/>
      <c r="Y70" s="414"/>
      <c r="Z70" s="414"/>
      <c r="AA70" s="414"/>
      <c r="AB70" s="414"/>
      <c r="AC70" s="414"/>
      <c r="AD70" s="414"/>
      <c r="AE70" s="414"/>
      <c r="AF70" s="414"/>
      <c r="AG70" s="414"/>
      <c r="AH70" s="414"/>
      <c r="AI70" s="388">
        <f t="shared" si="5"/>
        <v>0</v>
      </c>
      <c r="AJ70" s="388">
        <f t="shared" si="6"/>
        <v>0</v>
      </c>
      <c r="AK70" s="388">
        <f t="shared" si="7"/>
        <v>0</v>
      </c>
      <c r="AL70" s="388">
        <f t="shared" si="8"/>
        <v>0</v>
      </c>
      <c r="AM70" s="389">
        <f t="shared" si="9"/>
        <v>0</v>
      </c>
    </row>
    <row r="71" spans="1:39" s="421" customFormat="1" ht="25.5" hidden="1" x14ac:dyDescent="0.2">
      <c r="A71" s="392" t="s">
        <v>507</v>
      </c>
      <c r="B71" s="418"/>
      <c r="C71" s="419"/>
      <c r="D71" s="419"/>
      <c r="E71" s="419"/>
      <c r="F71" s="395"/>
      <c r="G71" s="396"/>
      <c r="H71" s="396"/>
      <c r="I71" s="396"/>
      <c r="J71" s="423"/>
      <c r="K71" s="423"/>
      <c r="L71" s="423"/>
      <c r="M71" s="423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388">
        <f t="shared" si="5"/>
        <v>0</v>
      </c>
      <c r="AJ71" s="388">
        <f t="shared" si="6"/>
        <v>0</v>
      </c>
      <c r="AK71" s="388">
        <f t="shared" si="7"/>
        <v>0</v>
      </c>
      <c r="AL71" s="388">
        <f t="shared" si="8"/>
        <v>0</v>
      </c>
      <c r="AM71" s="389">
        <f t="shared" si="9"/>
        <v>0</v>
      </c>
    </row>
    <row r="72" spans="1:39" s="421" customFormat="1" ht="38.25" hidden="1" x14ac:dyDescent="0.2">
      <c r="A72" s="392" t="s">
        <v>508</v>
      </c>
      <c r="B72" s="418"/>
      <c r="C72" s="419"/>
      <c r="D72" s="419"/>
      <c r="E72" s="419"/>
      <c r="F72" s="395"/>
      <c r="G72" s="396"/>
      <c r="H72" s="396"/>
      <c r="I72" s="396"/>
      <c r="J72" s="423"/>
      <c r="K72" s="423"/>
      <c r="L72" s="423"/>
      <c r="M72" s="423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388">
        <f t="shared" si="5"/>
        <v>0</v>
      </c>
      <c r="AJ72" s="388">
        <f t="shared" si="6"/>
        <v>0</v>
      </c>
      <c r="AK72" s="388">
        <f t="shared" si="7"/>
        <v>0</v>
      </c>
      <c r="AL72" s="388">
        <f t="shared" si="8"/>
        <v>0</v>
      </c>
      <c r="AM72" s="389">
        <f t="shared" si="9"/>
        <v>0</v>
      </c>
    </row>
    <row r="73" spans="1:39" s="443" customFormat="1" ht="43.5" hidden="1" customHeight="1" x14ac:dyDescent="0.25">
      <c r="A73" s="392" t="s">
        <v>509</v>
      </c>
      <c r="B73" s="442"/>
      <c r="C73" s="383"/>
      <c r="D73" s="383"/>
      <c r="E73" s="383"/>
      <c r="F73" s="384"/>
      <c r="G73" s="385"/>
      <c r="H73" s="385"/>
      <c r="I73" s="385"/>
      <c r="J73" s="406"/>
      <c r="K73" s="406"/>
      <c r="L73" s="406"/>
      <c r="M73" s="406"/>
      <c r="N73" s="424"/>
      <c r="O73" s="424"/>
      <c r="P73" s="424"/>
      <c r="Q73" s="424"/>
      <c r="R73" s="424"/>
      <c r="S73" s="424"/>
      <c r="T73" s="424"/>
      <c r="U73" s="424"/>
      <c r="V73" s="424"/>
      <c r="W73" s="424"/>
      <c r="X73" s="424"/>
      <c r="Y73" s="424"/>
      <c r="Z73" s="424"/>
      <c r="AA73" s="424"/>
      <c r="AB73" s="424"/>
      <c r="AC73" s="424"/>
      <c r="AD73" s="424"/>
      <c r="AE73" s="424"/>
      <c r="AF73" s="424"/>
      <c r="AG73" s="424"/>
      <c r="AH73" s="424"/>
      <c r="AI73" s="388">
        <f t="shared" si="5"/>
        <v>0</v>
      </c>
      <c r="AJ73" s="388">
        <f t="shared" si="6"/>
        <v>0</v>
      </c>
      <c r="AK73" s="388">
        <f t="shared" si="7"/>
        <v>0</v>
      </c>
      <c r="AL73" s="388">
        <f t="shared" si="8"/>
        <v>0</v>
      </c>
      <c r="AM73" s="389">
        <f t="shared" si="9"/>
        <v>0</v>
      </c>
    </row>
    <row r="74" spans="1:39" s="448" customFormat="1" ht="25.5" hidden="1" x14ac:dyDescent="0.2">
      <c r="A74" s="434" t="s">
        <v>510</v>
      </c>
      <c r="B74" s="435"/>
      <c r="C74" s="436"/>
      <c r="D74" s="436"/>
      <c r="E74" s="436"/>
      <c r="F74" s="444"/>
      <c r="G74" s="445"/>
      <c r="H74" s="445"/>
      <c r="I74" s="445"/>
      <c r="J74" s="446"/>
      <c r="K74" s="446"/>
      <c r="L74" s="446"/>
      <c r="M74" s="446"/>
      <c r="N74" s="447"/>
      <c r="O74" s="447"/>
      <c r="P74" s="447"/>
      <c r="Q74" s="447"/>
      <c r="R74" s="447"/>
      <c r="S74" s="447"/>
      <c r="T74" s="447"/>
      <c r="U74" s="447"/>
      <c r="V74" s="447"/>
      <c r="W74" s="447"/>
      <c r="X74" s="447"/>
      <c r="Y74" s="447"/>
      <c r="Z74" s="447"/>
      <c r="AA74" s="447"/>
      <c r="AB74" s="447"/>
      <c r="AC74" s="447"/>
      <c r="AD74" s="447"/>
      <c r="AE74" s="447"/>
      <c r="AF74" s="447"/>
      <c r="AG74" s="447"/>
      <c r="AH74" s="447"/>
      <c r="AI74" s="388">
        <f t="shared" si="5"/>
        <v>0</v>
      </c>
      <c r="AJ74" s="388">
        <f t="shared" si="6"/>
        <v>0</v>
      </c>
      <c r="AK74" s="388">
        <f t="shared" si="7"/>
        <v>0</v>
      </c>
      <c r="AL74" s="388">
        <f t="shared" si="8"/>
        <v>0</v>
      </c>
      <c r="AM74" s="389">
        <f t="shared" si="9"/>
        <v>0</v>
      </c>
    </row>
    <row r="75" spans="1:39" s="450" customFormat="1" ht="38.25" hidden="1" x14ac:dyDescent="0.2">
      <c r="A75" s="400" t="s">
        <v>511</v>
      </c>
      <c r="B75" s="401"/>
      <c r="C75" s="402"/>
      <c r="D75" s="402"/>
      <c r="E75" s="402"/>
      <c r="F75" s="408">
        <v>0</v>
      </c>
      <c r="G75" s="412"/>
      <c r="H75" s="412"/>
      <c r="I75" s="412"/>
      <c r="J75" s="449">
        <v>0</v>
      </c>
      <c r="K75" s="449"/>
      <c r="L75" s="449"/>
      <c r="M75" s="449"/>
      <c r="N75" s="449">
        <v>0</v>
      </c>
      <c r="O75" s="449"/>
      <c r="P75" s="449"/>
      <c r="Q75" s="449"/>
      <c r="R75" s="449">
        <v>0</v>
      </c>
      <c r="S75" s="449"/>
      <c r="T75" s="449"/>
      <c r="U75" s="449"/>
      <c r="V75" s="449">
        <v>0</v>
      </c>
      <c r="W75" s="449"/>
      <c r="X75" s="449"/>
      <c r="Y75" s="449"/>
      <c r="Z75" s="449">
        <v>0</v>
      </c>
      <c r="AA75" s="449"/>
      <c r="AB75" s="449"/>
      <c r="AC75" s="449"/>
      <c r="AD75" s="449">
        <v>0</v>
      </c>
      <c r="AE75" s="449"/>
      <c r="AF75" s="449"/>
      <c r="AG75" s="449"/>
      <c r="AH75" s="449">
        <v>0</v>
      </c>
      <c r="AI75" s="410">
        <f t="shared" si="5"/>
        <v>0</v>
      </c>
      <c r="AJ75" s="410">
        <f t="shared" si="6"/>
        <v>0</v>
      </c>
      <c r="AK75" s="410">
        <f t="shared" si="7"/>
        <v>0</v>
      </c>
      <c r="AL75" s="410">
        <f t="shared" si="8"/>
        <v>0</v>
      </c>
      <c r="AM75" s="426">
        <f t="shared" si="9"/>
        <v>0</v>
      </c>
    </row>
    <row r="76" spans="1:39" s="421" customFormat="1" hidden="1" x14ac:dyDescent="0.2">
      <c r="A76" s="392" t="s">
        <v>512</v>
      </c>
      <c r="B76" s="418"/>
      <c r="C76" s="419"/>
      <c r="D76" s="419"/>
      <c r="E76" s="419"/>
      <c r="F76" s="420"/>
      <c r="G76" s="416"/>
      <c r="H76" s="416"/>
      <c r="I76" s="416"/>
      <c r="J76" s="423"/>
      <c r="K76" s="423"/>
      <c r="L76" s="423"/>
      <c r="M76" s="423"/>
      <c r="N76" s="414"/>
      <c r="O76" s="414"/>
      <c r="P76" s="414"/>
      <c r="Q76" s="414"/>
      <c r="R76" s="414"/>
      <c r="S76" s="414"/>
      <c r="T76" s="414"/>
      <c r="U76" s="414"/>
      <c r="V76" s="414"/>
      <c r="W76" s="414"/>
      <c r="X76" s="414"/>
      <c r="Y76" s="414"/>
      <c r="Z76" s="414"/>
      <c r="AA76" s="414"/>
      <c r="AB76" s="414"/>
      <c r="AC76" s="414"/>
      <c r="AD76" s="414"/>
      <c r="AE76" s="414"/>
      <c r="AF76" s="414"/>
      <c r="AG76" s="414"/>
      <c r="AH76" s="414"/>
      <c r="AI76" s="388">
        <f t="shared" si="5"/>
        <v>0</v>
      </c>
      <c r="AJ76" s="388">
        <f t="shared" si="6"/>
        <v>0</v>
      </c>
      <c r="AK76" s="388">
        <f t="shared" si="7"/>
        <v>0</v>
      </c>
      <c r="AL76" s="388">
        <f t="shared" si="8"/>
        <v>0</v>
      </c>
      <c r="AM76" s="389">
        <f t="shared" si="9"/>
        <v>0</v>
      </c>
    </row>
    <row r="77" spans="1:39" s="421" customFormat="1" ht="25.5" hidden="1" x14ac:dyDescent="0.2">
      <c r="A77" s="392" t="s">
        <v>513</v>
      </c>
      <c r="B77" s="418"/>
      <c r="C77" s="419"/>
      <c r="D77" s="419"/>
      <c r="E77" s="419"/>
      <c r="F77" s="420"/>
      <c r="G77" s="416"/>
      <c r="H77" s="416"/>
      <c r="I77" s="416"/>
      <c r="J77" s="423"/>
      <c r="K77" s="423"/>
      <c r="L77" s="423"/>
      <c r="M77" s="423"/>
      <c r="N77" s="414"/>
      <c r="O77" s="414"/>
      <c r="P77" s="414"/>
      <c r="Q77" s="414"/>
      <c r="R77" s="414"/>
      <c r="S77" s="414"/>
      <c r="T77" s="414"/>
      <c r="U77" s="414"/>
      <c r="V77" s="414"/>
      <c r="W77" s="414"/>
      <c r="X77" s="414"/>
      <c r="Y77" s="414"/>
      <c r="Z77" s="414"/>
      <c r="AA77" s="414"/>
      <c r="AB77" s="414"/>
      <c r="AC77" s="414"/>
      <c r="AD77" s="414"/>
      <c r="AE77" s="414"/>
      <c r="AF77" s="414"/>
      <c r="AG77" s="414"/>
      <c r="AH77" s="414"/>
      <c r="AI77" s="388">
        <f t="shared" si="5"/>
        <v>0</v>
      </c>
      <c r="AJ77" s="388">
        <f t="shared" si="6"/>
        <v>0</v>
      </c>
      <c r="AK77" s="388">
        <f t="shared" si="7"/>
        <v>0</v>
      </c>
      <c r="AL77" s="388">
        <f t="shared" si="8"/>
        <v>0</v>
      </c>
      <c r="AM77" s="389">
        <f t="shared" si="9"/>
        <v>0</v>
      </c>
    </row>
    <row r="78" spans="1:39" s="421" customFormat="1" ht="25.5" hidden="1" x14ac:dyDescent="0.2">
      <c r="A78" s="392" t="s">
        <v>514</v>
      </c>
      <c r="B78" s="418"/>
      <c r="C78" s="419"/>
      <c r="D78" s="419"/>
      <c r="E78" s="419"/>
      <c r="F78" s="395"/>
      <c r="G78" s="396"/>
      <c r="H78" s="396"/>
      <c r="I78" s="396"/>
      <c r="J78" s="451"/>
      <c r="K78" s="451"/>
      <c r="L78" s="451"/>
      <c r="M78" s="451"/>
      <c r="N78" s="451"/>
      <c r="O78" s="451"/>
      <c r="P78" s="451"/>
      <c r="Q78" s="451"/>
      <c r="R78" s="414"/>
      <c r="S78" s="414"/>
      <c r="T78" s="414"/>
      <c r="U78" s="414"/>
      <c r="V78" s="414"/>
      <c r="W78" s="414"/>
      <c r="X78" s="414"/>
      <c r="Y78" s="414"/>
      <c r="Z78" s="414"/>
      <c r="AA78" s="414"/>
      <c r="AB78" s="414"/>
      <c r="AC78" s="414"/>
      <c r="AD78" s="414"/>
      <c r="AE78" s="414"/>
      <c r="AF78" s="414"/>
      <c r="AG78" s="414"/>
      <c r="AH78" s="414"/>
      <c r="AI78" s="388">
        <f t="shared" si="5"/>
        <v>0</v>
      </c>
      <c r="AJ78" s="388">
        <f t="shared" si="6"/>
        <v>0</v>
      </c>
      <c r="AK78" s="388">
        <f t="shared" si="7"/>
        <v>0</v>
      </c>
      <c r="AL78" s="388">
        <f t="shared" si="8"/>
        <v>0</v>
      </c>
      <c r="AM78" s="389">
        <f t="shared" si="9"/>
        <v>0</v>
      </c>
    </row>
    <row r="79" spans="1:39" s="421" customFormat="1" ht="25.5" hidden="1" x14ac:dyDescent="0.2">
      <c r="A79" s="392" t="s">
        <v>515</v>
      </c>
      <c r="B79" s="418"/>
      <c r="C79" s="419"/>
      <c r="D79" s="419"/>
      <c r="E79" s="419"/>
      <c r="F79" s="420"/>
      <c r="G79" s="416"/>
      <c r="H79" s="416"/>
      <c r="I79" s="416"/>
      <c r="J79" s="423"/>
      <c r="K79" s="423"/>
      <c r="L79" s="423"/>
      <c r="M79" s="423"/>
      <c r="N79" s="414"/>
      <c r="O79" s="414"/>
      <c r="P79" s="414"/>
      <c r="Q79" s="414"/>
      <c r="R79" s="414"/>
      <c r="S79" s="414"/>
      <c r="T79" s="414"/>
      <c r="U79" s="414"/>
      <c r="V79" s="414"/>
      <c r="W79" s="414"/>
      <c r="X79" s="414"/>
      <c r="Y79" s="414"/>
      <c r="Z79" s="414"/>
      <c r="AA79" s="414"/>
      <c r="AB79" s="414"/>
      <c r="AC79" s="414"/>
      <c r="AD79" s="414"/>
      <c r="AE79" s="414"/>
      <c r="AF79" s="414"/>
      <c r="AG79" s="414"/>
      <c r="AH79" s="414"/>
      <c r="AI79" s="388">
        <f t="shared" si="5"/>
        <v>0</v>
      </c>
      <c r="AJ79" s="388">
        <f t="shared" si="6"/>
        <v>0</v>
      </c>
      <c r="AK79" s="388">
        <f t="shared" si="7"/>
        <v>0</v>
      </c>
      <c r="AL79" s="388">
        <f t="shared" si="8"/>
        <v>0</v>
      </c>
      <c r="AM79" s="389">
        <f t="shared" si="9"/>
        <v>0</v>
      </c>
    </row>
    <row r="80" spans="1:39" s="421" customFormat="1" ht="51" hidden="1" x14ac:dyDescent="0.2">
      <c r="A80" s="392" t="s">
        <v>516</v>
      </c>
      <c r="B80" s="418"/>
      <c r="C80" s="419"/>
      <c r="D80" s="419"/>
      <c r="E80" s="419"/>
      <c r="F80" s="420"/>
      <c r="G80" s="416"/>
      <c r="H80" s="416"/>
      <c r="I80" s="416"/>
      <c r="J80" s="423"/>
      <c r="K80" s="423"/>
      <c r="L80" s="423"/>
      <c r="M80" s="423"/>
      <c r="N80" s="414"/>
      <c r="O80" s="414"/>
      <c r="P80" s="414"/>
      <c r="Q80" s="414"/>
      <c r="R80" s="414"/>
      <c r="S80" s="414"/>
      <c r="T80" s="414"/>
      <c r="U80" s="414"/>
      <c r="V80" s="414"/>
      <c r="W80" s="414"/>
      <c r="X80" s="414"/>
      <c r="Y80" s="414"/>
      <c r="Z80" s="414"/>
      <c r="AA80" s="414"/>
      <c r="AB80" s="414"/>
      <c r="AC80" s="414"/>
      <c r="AD80" s="414"/>
      <c r="AE80" s="414"/>
      <c r="AF80" s="414"/>
      <c r="AG80" s="414"/>
      <c r="AH80" s="414"/>
      <c r="AI80" s="388">
        <f t="shared" si="5"/>
        <v>0</v>
      </c>
      <c r="AJ80" s="388">
        <f t="shared" si="6"/>
        <v>0</v>
      </c>
      <c r="AK80" s="388">
        <f t="shared" si="7"/>
        <v>0</v>
      </c>
      <c r="AL80" s="388">
        <f t="shared" si="8"/>
        <v>0</v>
      </c>
      <c r="AM80" s="389">
        <f t="shared" si="9"/>
        <v>0</v>
      </c>
    </row>
    <row r="81" spans="1:39" s="421" customFormat="1" ht="25.5" hidden="1" x14ac:dyDescent="0.2">
      <c r="A81" s="392" t="s">
        <v>517</v>
      </c>
      <c r="B81" s="418"/>
      <c r="C81" s="419"/>
      <c r="D81" s="419"/>
      <c r="E81" s="419"/>
      <c r="F81" s="420"/>
      <c r="G81" s="416"/>
      <c r="H81" s="416"/>
      <c r="I81" s="416"/>
      <c r="J81" s="423"/>
      <c r="K81" s="423"/>
      <c r="L81" s="423"/>
      <c r="M81" s="423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388">
        <f t="shared" si="5"/>
        <v>0</v>
      </c>
      <c r="AJ81" s="388">
        <f t="shared" si="6"/>
        <v>0</v>
      </c>
      <c r="AK81" s="388">
        <f t="shared" si="7"/>
        <v>0</v>
      </c>
      <c r="AL81" s="388">
        <f t="shared" si="8"/>
        <v>0</v>
      </c>
      <c r="AM81" s="389">
        <f t="shared" si="9"/>
        <v>0</v>
      </c>
    </row>
    <row r="82" spans="1:39" s="421" customFormat="1" ht="25.5" hidden="1" x14ac:dyDescent="0.2">
      <c r="A82" s="392" t="s">
        <v>518</v>
      </c>
      <c r="B82" s="418"/>
      <c r="C82" s="419"/>
      <c r="D82" s="419"/>
      <c r="E82" s="419"/>
      <c r="F82" s="420"/>
      <c r="G82" s="416"/>
      <c r="H82" s="416"/>
      <c r="I82" s="416"/>
      <c r="J82" s="423"/>
      <c r="K82" s="423"/>
      <c r="L82" s="423"/>
      <c r="M82" s="423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  <c r="AA82" s="414"/>
      <c r="AB82" s="414"/>
      <c r="AC82" s="414"/>
      <c r="AD82" s="414"/>
      <c r="AE82" s="414"/>
      <c r="AF82" s="414"/>
      <c r="AG82" s="414"/>
      <c r="AH82" s="414"/>
      <c r="AI82" s="388">
        <f t="shared" si="5"/>
        <v>0</v>
      </c>
      <c r="AJ82" s="388">
        <f t="shared" si="6"/>
        <v>0</v>
      </c>
      <c r="AK82" s="388">
        <f t="shared" si="7"/>
        <v>0</v>
      </c>
      <c r="AL82" s="388">
        <f t="shared" si="8"/>
        <v>0</v>
      </c>
      <c r="AM82" s="389">
        <f t="shared" si="9"/>
        <v>0</v>
      </c>
    </row>
    <row r="83" spans="1:39" s="421" customFormat="1" ht="25.5" hidden="1" x14ac:dyDescent="0.2">
      <c r="A83" s="392" t="s">
        <v>519</v>
      </c>
      <c r="B83" s="418"/>
      <c r="C83" s="419"/>
      <c r="D83" s="419"/>
      <c r="E83" s="419"/>
      <c r="F83" s="420"/>
      <c r="G83" s="416"/>
      <c r="H83" s="416"/>
      <c r="I83" s="416"/>
      <c r="J83" s="423"/>
      <c r="K83" s="423"/>
      <c r="L83" s="423"/>
      <c r="M83" s="423"/>
      <c r="N83" s="414"/>
      <c r="O83" s="414"/>
      <c r="P83" s="414"/>
      <c r="Q83" s="414"/>
      <c r="R83" s="414"/>
      <c r="S83" s="414"/>
      <c r="T83" s="414"/>
      <c r="U83" s="414"/>
      <c r="V83" s="414"/>
      <c r="W83" s="414"/>
      <c r="X83" s="414"/>
      <c r="Y83" s="414"/>
      <c r="Z83" s="414"/>
      <c r="AA83" s="414"/>
      <c r="AB83" s="414"/>
      <c r="AC83" s="414"/>
      <c r="AD83" s="414"/>
      <c r="AE83" s="414"/>
      <c r="AF83" s="414"/>
      <c r="AG83" s="414"/>
      <c r="AH83" s="414"/>
      <c r="AI83" s="388">
        <f t="shared" si="5"/>
        <v>0</v>
      </c>
      <c r="AJ83" s="388">
        <f t="shared" si="6"/>
        <v>0</v>
      </c>
      <c r="AK83" s="388">
        <f t="shared" si="7"/>
        <v>0</v>
      </c>
      <c r="AL83" s="388">
        <f t="shared" si="8"/>
        <v>0</v>
      </c>
      <c r="AM83" s="389">
        <f t="shared" si="9"/>
        <v>0</v>
      </c>
    </row>
    <row r="84" spans="1:39" s="421" customFormat="1" ht="51" hidden="1" x14ac:dyDescent="0.2">
      <c r="A84" s="392" t="s">
        <v>520</v>
      </c>
      <c r="B84" s="418"/>
      <c r="C84" s="419"/>
      <c r="D84" s="419"/>
      <c r="E84" s="419"/>
      <c r="F84" s="420"/>
      <c r="G84" s="416"/>
      <c r="H84" s="416"/>
      <c r="I84" s="416"/>
      <c r="J84" s="423"/>
      <c r="K84" s="423"/>
      <c r="L84" s="423"/>
      <c r="M84" s="423"/>
      <c r="N84" s="414"/>
      <c r="O84" s="414"/>
      <c r="P84" s="414"/>
      <c r="Q84" s="414"/>
      <c r="R84" s="414"/>
      <c r="S84" s="414"/>
      <c r="T84" s="414"/>
      <c r="U84" s="414"/>
      <c r="V84" s="414"/>
      <c r="W84" s="414"/>
      <c r="X84" s="414"/>
      <c r="Y84" s="414"/>
      <c r="Z84" s="414"/>
      <c r="AA84" s="414"/>
      <c r="AB84" s="414"/>
      <c r="AC84" s="414"/>
      <c r="AD84" s="414"/>
      <c r="AE84" s="414"/>
      <c r="AF84" s="414"/>
      <c r="AG84" s="414"/>
      <c r="AH84" s="414"/>
      <c r="AI84" s="388">
        <f t="shared" si="5"/>
        <v>0</v>
      </c>
      <c r="AJ84" s="388">
        <f t="shared" si="6"/>
        <v>0</v>
      </c>
      <c r="AK84" s="388">
        <f t="shared" si="7"/>
        <v>0</v>
      </c>
      <c r="AL84" s="388">
        <f t="shared" si="8"/>
        <v>0</v>
      </c>
      <c r="AM84" s="389">
        <f t="shared" si="9"/>
        <v>0</v>
      </c>
    </row>
    <row r="85" spans="1:39" s="421" customFormat="1" ht="25.5" hidden="1" x14ac:dyDescent="0.2">
      <c r="A85" s="392" t="s">
        <v>521</v>
      </c>
      <c r="B85" s="418"/>
      <c r="C85" s="419"/>
      <c r="D85" s="419"/>
      <c r="E85" s="419"/>
      <c r="F85" s="420"/>
      <c r="G85" s="416"/>
      <c r="H85" s="416"/>
      <c r="I85" s="416"/>
      <c r="J85" s="423"/>
      <c r="K85" s="423"/>
      <c r="L85" s="423"/>
      <c r="M85" s="423"/>
      <c r="N85" s="414"/>
      <c r="O85" s="414"/>
      <c r="P85" s="414"/>
      <c r="Q85" s="414"/>
      <c r="R85" s="414"/>
      <c r="S85" s="414"/>
      <c r="T85" s="414"/>
      <c r="U85" s="414"/>
      <c r="V85" s="414"/>
      <c r="W85" s="414"/>
      <c r="X85" s="414"/>
      <c r="Y85" s="414"/>
      <c r="Z85" s="414"/>
      <c r="AA85" s="414"/>
      <c r="AB85" s="414"/>
      <c r="AC85" s="414"/>
      <c r="AD85" s="414"/>
      <c r="AE85" s="414"/>
      <c r="AF85" s="414"/>
      <c r="AG85" s="414"/>
      <c r="AH85" s="414"/>
      <c r="AI85" s="388">
        <f t="shared" si="5"/>
        <v>0</v>
      </c>
      <c r="AJ85" s="388">
        <f t="shared" si="6"/>
        <v>0</v>
      </c>
      <c r="AK85" s="388">
        <f t="shared" si="7"/>
        <v>0</v>
      </c>
      <c r="AL85" s="388">
        <f t="shared" si="8"/>
        <v>0</v>
      </c>
      <c r="AM85" s="389">
        <f t="shared" si="9"/>
        <v>0</v>
      </c>
    </row>
    <row r="86" spans="1:39" s="450" customFormat="1" ht="38.25" hidden="1" x14ac:dyDescent="0.2">
      <c r="A86" s="400" t="s">
        <v>522</v>
      </c>
      <c r="B86" s="401"/>
      <c r="C86" s="402"/>
      <c r="D86" s="402"/>
      <c r="E86" s="402"/>
      <c r="F86" s="408">
        <v>0</v>
      </c>
      <c r="G86" s="412"/>
      <c r="H86" s="412"/>
      <c r="I86" s="412"/>
      <c r="J86" s="449">
        <v>0</v>
      </c>
      <c r="K86" s="449"/>
      <c r="L86" s="449"/>
      <c r="M86" s="449"/>
      <c r="N86" s="449">
        <v>0</v>
      </c>
      <c r="O86" s="449"/>
      <c r="P86" s="449"/>
      <c r="Q86" s="449"/>
      <c r="R86" s="449">
        <v>0</v>
      </c>
      <c r="S86" s="449"/>
      <c r="T86" s="449"/>
      <c r="U86" s="449"/>
      <c r="V86" s="449">
        <v>0</v>
      </c>
      <c r="W86" s="449"/>
      <c r="X86" s="449"/>
      <c r="Y86" s="449"/>
      <c r="Z86" s="449">
        <v>0</v>
      </c>
      <c r="AA86" s="449"/>
      <c r="AB86" s="449"/>
      <c r="AC86" s="449"/>
      <c r="AD86" s="449">
        <v>0</v>
      </c>
      <c r="AE86" s="449"/>
      <c r="AF86" s="449"/>
      <c r="AG86" s="449"/>
      <c r="AH86" s="449">
        <v>0</v>
      </c>
      <c r="AI86" s="410">
        <f t="shared" si="5"/>
        <v>0</v>
      </c>
      <c r="AJ86" s="410">
        <f t="shared" si="6"/>
        <v>0</v>
      </c>
      <c r="AK86" s="410">
        <f t="shared" si="7"/>
        <v>0</v>
      </c>
      <c r="AL86" s="410">
        <f t="shared" si="8"/>
        <v>0</v>
      </c>
      <c r="AM86" s="426">
        <f t="shared" si="9"/>
        <v>0</v>
      </c>
    </row>
    <row r="87" spans="1:39" s="421" customFormat="1" ht="89.25" hidden="1" x14ac:dyDescent="0.2">
      <c r="A87" s="392" t="s">
        <v>523</v>
      </c>
      <c r="B87" s="418"/>
      <c r="C87" s="419"/>
      <c r="D87" s="419"/>
      <c r="E87" s="419"/>
      <c r="F87" s="420"/>
      <c r="G87" s="416"/>
      <c r="H87" s="416"/>
      <c r="I87" s="416"/>
      <c r="J87" s="423"/>
      <c r="K87" s="423"/>
      <c r="L87" s="423"/>
      <c r="M87" s="423"/>
      <c r="N87" s="414"/>
      <c r="O87" s="414"/>
      <c r="P87" s="414"/>
      <c r="Q87" s="414"/>
      <c r="R87" s="414"/>
      <c r="S87" s="414"/>
      <c r="T87" s="414"/>
      <c r="U87" s="414"/>
      <c r="V87" s="414"/>
      <c r="W87" s="414"/>
      <c r="X87" s="414"/>
      <c r="Y87" s="414"/>
      <c r="Z87" s="414"/>
      <c r="AA87" s="414"/>
      <c r="AB87" s="414"/>
      <c r="AC87" s="414"/>
      <c r="AD87" s="414"/>
      <c r="AE87" s="414"/>
      <c r="AF87" s="414"/>
      <c r="AG87" s="414"/>
      <c r="AH87" s="414"/>
      <c r="AI87" s="388">
        <f t="shared" si="5"/>
        <v>0</v>
      </c>
      <c r="AJ87" s="388">
        <f t="shared" si="6"/>
        <v>0</v>
      </c>
      <c r="AK87" s="388">
        <f t="shared" si="7"/>
        <v>0</v>
      </c>
      <c r="AL87" s="388">
        <f t="shared" si="8"/>
        <v>0</v>
      </c>
      <c r="AM87" s="389">
        <f t="shared" si="9"/>
        <v>0</v>
      </c>
    </row>
    <row r="88" spans="1:39" s="421" customFormat="1" ht="38.25" hidden="1" x14ac:dyDescent="0.2">
      <c r="A88" s="392" t="s">
        <v>524</v>
      </c>
      <c r="B88" s="418"/>
      <c r="C88" s="419"/>
      <c r="D88" s="419"/>
      <c r="E88" s="419"/>
      <c r="F88" s="395"/>
      <c r="G88" s="396"/>
      <c r="H88" s="396"/>
      <c r="I88" s="396"/>
      <c r="J88" s="451"/>
      <c r="K88" s="451"/>
      <c r="L88" s="451"/>
      <c r="M88" s="451"/>
      <c r="N88" s="451"/>
      <c r="O88" s="451"/>
      <c r="P88" s="451"/>
      <c r="Q88" s="451"/>
      <c r="R88" s="414"/>
      <c r="S88" s="414"/>
      <c r="T88" s="414"/>
      <c r="U88" s="414"/>
      <c r="V88" s="414"/>
      <c r="W88" s="414"/>
      <c r="X88" s="414"/>
      <c r="Y88" s="414"/>
      <c r="Z88" s="414"/>
      <c r="AA88" s="414"/>
      <c r="AB88" s="414"/>
      <c r="AC88" s="414"/>
      <c r="AD88" s="414"/>
      <c r="AE88" s="414"/>
      <c r="AF88" s="414"/>
      <c r="AG88" s="414"/>
      <c r="AH88" s="414"/>
      <c r="AI88" s="388">
        <f t="shared" si="5"/>
        <v>0</v>
      </c>
      <c r="AJ88" s="388">
        <f t="shared" si="6"/>
        <v>0</v>
      </c>
      <c r="AK88" s="388">
        <f t="shared" si="7"/>
        <v>0</v>
      </c>
      <c r="AL88" s="388">
        <f t="shared" si="8"/>
        <v>0</v>
      </c>
      <c r="AM88" s="389">
        <f t="shared" si="9"/>
        <v>0</v>
      </c>
    </row>
    <row r="89" spans="1:39" s="421" customFormat="1" hidden="1" x14ac:dyDescent="0.2">
      <c r="A89" s="392" t="s">
        <v>525</v>
      </c>
      <c r="B89" s="418"/>
      <c r="C89" s="419"/>
      <c r="D89" s="419"/>
      <c r="E89" s="419"/>
      <c r="F89" s="395"/>
      <c r="G89" s="396"/>
      <c r="H89" s="396"/>
      <c r="I89" s="396"/>
      <c r="J89" s="423"/>
      <c r="K89" s="423"/>
      <c r="L89" s="423"/>
      <c r="M89" s="423"/>
      <c r="N89" s="414"/>
      <c r="O89" s="414"/>
      <c r="P89" s="414"/>
      <c r="Q89" s="414"/>
      <c r="R89" s="414"/>
      <c r="S89" s="414"/>
      <c r="T89" s="414"/>
      <c r="U89" s="414"/>
      <c r="V89" s="414"/>
      <c r="W89" s="414"/>
      <c r="X89" s="414"/>
      <c r="Y89" s="414"/>
      <c r="Z89" s="414"/>
      <c r="AA89" s="414"/>
      <c r="AB89" s="414"/>
      <c r="AC89" s="414"/>
      <c r="AD89" s="414"/>
      <c r="AE89" s="414"/>
      <c r="AF89" s="414"/>
      <c r="AG89" s="414"/>
      <c r="AH89" s="414"/>
      <c r="AI89" s="388">
        <f t="shared" ref="AI89:AI152" si="10">C89+G89+K89+O89+S89+W89+AA89+AE89</f>
        <v>0</v>
      </c>
      <c r="AJ89" s="388">
        <f t="shared" ref="AJ89:AJ152" si="11">D89+H89+L89+P89+T89+X89+AB89+AF89</f>
        <v>0</v>
      </c>
      <c r="AK89" s="388">
        <f t="shared" ref="AK89:AK152" si="12">E89+I89+M89+Q89+U89+Y89+AC89+AG89</f>
        <v>0</v>
      </c>
      <c r="AL89" s="388">
        <f t="shared" ref="AL89:AL152" si="13">F89+J89+N89+R89+V89+Z89+AD89+AH89</f>
        <v>0</v>
      </c>
      <c r="AM89" s="389">
        <f t="shared" si="9"/>
        <v>0</v>
      </c>
    </row>
    <row r="90" spans="1:39" s="421" customFormat="1" ht="25.5" hidden="1" x14ac:dyDescent="0.2">
      <c r="A90" s="392" t="s">
        <v>526</v>
      </c>
      <c r="B90" s="418"/>
      <c r="C90" s="419"/>
      <c r="D90" s="419"/>
      <c r="E90" s="419"/>
      <c r="F90" s="395"/>
      <c r="G90" s="396"/>
      <c r="H90" s="396"/>
      <c r="I90" s="396"/>
      <c r="J90" s="423"/>
      <c r="K90" s="423"/>
      <c r="L90" s="423"/>
      <c r="M90" s="423"/>
      <c r="N90" s="414"/>
      <c r="O90" s="414"/>
      <c r="P90" s="414"/>
      <c r="Q90" s="414"/>
      <c r="R90" s="414"/>
      <c r="S90" s="414"/>
      <c r="T90" s="414"/>
      <c r="U90" s="414"/>
      <c r="V90" s="414"/>
      <c r="W90" s="414"/>
      <c r="X90" s="414"/>
      <c r="Y90" s="414"/>
      <c r="Z90" s="414"/>
      <c r="AA90" s="414"/>
      <c r="AB90" s="414"/>
      <c r="AC90" s="414"/>
      <c r="AD90" s="414"/>
      <c r="AE90" s="414"/>
      <c r="AF90" s="414"/>
      <c r="AG90" s="414"/>
      <c r="AH90" s="414"/>
      <c r="AI90" s="388">
        <f t="shared" si="10"/>
        <v>0</v>
      </c>
      <c r="AJ90" s="388">
        <f t="shared" si="11"/>
        <v>0</v>
      </c>
      <c r="AK90" s="388">
        <f t="shared" si="12"/>
        <v>0</v>
      </c>
      <c r="AL90" s="388">
        <f t="shared" si="13"/>
        <v>0</v>
      </c>
      <c r="AM90" s="389">
        <f t="shared" si="9"/>
        <v>0</v>
      </c>
    </row>
    <row r="91" spans="1:39" s="421" customFormat="1" ht="38.25" hidden="1" x14ac:dyDescent="0.2">
      <c r="A91" s="392" t="s">
        <v>527</v>
      </c>
      <c r="B91" s="418"/>
      <c r="C91" s="419"/>
      <c r="D91" s="419"/>
      <c r="E91" s="419"/>
      <c r="F91" s="395"/>
      <c r="G91" s="396"/>
      <c r="H91" s="396"/>
      <c r="I91" s="396"/>
      <c r="J91" s="423"/>
      <c r="K91" s="423"/>
      <c r="L91" s="423"/>
      <c r="M91" s="423"/>
      <c r="N91" s="414"/>
      <c r="O91" s="414"/>
      <c r="P91" s="414"/>
      <c r="Q91" s="414"/>
      <c r="R91" s="414"/>
      <c r="S91" s="414"/>
      <c r="T91" s="414"/>
      <c r="U91" s="414"/>
      <c r="V91" s="414"/>
      <c r="W91" s="414"/>
      <c r="X91" s="414"/>
      <c r="Y91" s="414"/>
      <c r="Z91" s="414"/>
      <c r="AA91" s="414"/>
      <c r="AB91" s="414"/>
      <c r="AC91" s="414"/>
      <c r="AD91" s="414"/>
      <c r="AE91" s="414"/>
      <c r="AF91" s="414"/>
      <c r="AG91" s="414"/>
      <c r="AH91" s="414"/>
      <c r="AI91" s="388">
        <f t="shared" si="10"/>
        <v>0</v>
      </c>
      <c r="AJ91" s="388">
        <f t="shared" si="11"/>
        <v>0</v>
      </c>
      <c r="AK91" s="388">
        <f t="shared" si="12"/>
        <v>0</v>
      </c>
      <c r="AL91" s="388">
        <f t="shared" si="13"/>
        <v>0</v>
      </c>
      <c r="AM91" s="389">
        <f t="shared" si="9"/>
        <v>0</v>
      </c>
    </row>
    <row r="92" spans="1:39" s="421" customFormat="1" hidden="1" x14ac:dyDescent="0.2">
      <c r="A92" s="392" t="s">
        <v>528</v>
      </c>
      <c r="B92" s="418"/>
      <c r="C92" s="419"/>
      <c r="D92" s="419"/>
      <c r="E92" s="419"/>
      <c r="F92" s="395"/>
      <c r="G92" s="396"/>
      <c r="H92" s="396"/>
      <c r="I92" s="396"/>
      <c r="J92" s="423"/>
      <c r="K92" s="423"/>
      <c r="L92" s="423"/>
      <c r="M92" s="423"/>
      <c r="N92" s="414"/>
      <c r="O92" s="414"/>
      <c r="P92" s="414"/>
      <c r="Q92" s="414"/>
      <c r="R92" s="414"/>
      <c r="S92" s="414"/>
      <c r="T92" s="414"/>
      <c r="U92" s="414"/>
      <c r="V92" s="414"/>
      <c r="W92" s="414"/>
      <c r="X92" s="414"/>
      <c r="Y92" s="414"/>
      <c r="Z92" s="414"/>
      <c r="AA92" s="414"/>
      <c r="AB92" s="414"/>
      <c r="AC92" s="414"/>
      <c r="AD92" s="414"/>
      <c r="AE92" s="414"/>
      <c r="AF92" s="414"/>
      <c r="AG92" s="414"/>
      <c r="AH92" s="414"/>
      <c r="AI92" s="388">
        <f t="shared" si="10"/>
        <v>0</v>
      </c>
      <c r="AJ92" s="388">
        <f t="shared" si="11"/>
        <v>0</v>
      </c>
      <c r="AK92" s="388">
        <f t="shared" si="12"/>
        <v>0</v>
      </c>
      <c r="AL92" s="388">
        <f t="shared" si="13"/>
        <v>0</v>
      </c>
      <c r="AM92" s="389">
        <f t="shared" si="9"/>
        <v>0</v>
      </c>
    </row>
    <row r="93" spans="1:39" s="421" customFormat="1" ht="38.25" hidden="1" x14ac:dyDescent="0.2">
      <c r="A93" s="392" t="s">
        <v>529</v>
      </c>
      <c r="B93" s="418"/>
      <c r="C93" s="419"/>
      <c r="D93" s="419"/>
      <c r="E93" s="419"/>
      <c r="F93" s="395"/>
      <c r="G93" s="396"/>
      <c r="H93" s="396"/>
      <c r="I93" s="396"/>
      <c r="J93" s="423"/>
      <c r="K93" s="423"/>
      <c r="L93" s="423"/>
      <c r="M93" s="423"/>
      <c r="N93" s="414"/>
      <c r="O93" s="414"/>
      <c r="P93" s="414"/>
      <c r="Q93" s="414"/>
      <c r="R93" s="414"/>
      <c r="S93" s="414"/>
      <c r="T93" s="414"/>
      <c r="U93" s="414"/>
      <c r="V93" s="414"/>
      <c r="W93" s="414"/>
      <c r="X93" s="414"/>
      <c r="Y93" s="414"/>
      <c r="Z93" s="414"/>
      <c r="AA93" s="414"/>
      <c r="AB93" s="414"/>
      <c r="AC93" s="414"/>
      <c r="AD93" s="414"/>
      <c r="AE93" s="414"/>
      <c r="AF93" s="414"/>
      <c r="AG93" s="414"/>
      <c r="AH93" s="414"/>
      <c r="AI93" s="388">
        <f t="shared" si="10"/>
        <v>0</v>
      </c>
      <c r="AJ93" s="388">
        <f t="shared" si="11"/>
        <v>0</v>
      </c>
      <c r="AK93" s="388">
        <f t="shared" si="12"/>
        <v>0</v>
      </c>
      <c r="AL93" s="388">
        <f t="shared" si="13"/>
        <v>0</v>
      </c>
      <c r="AM93" s="389">
        <f t="shared" si="9"/>
        <v>0</v>
      </c>
    </row>
    <row r="94" spans="1:39" s="421" customFormat="1" ht="25.5" hidden="1" x14ac:dyDescent="0.2">
      <c r="A94" s="392" t="s">
        <v>530</v>
      </c>
      <c r="B94" s="418"/>
      <c r="C94" s="419"/>
      <c r="D94" s="419"/>
      <c r="E94" s="419"/>
      <c r="F94" s="395"/>
      <c r="G94" s="396"/>
      <c r="H94" s="396"/>
      <c r="I94" s="396"/>
      <c r="J94" s="423"/>
      <c r="K94" s="423"/>
      <c r="L94" s="423"/>
      <c r="M94" s="423"/>
      <c r="N94" s="414"/>
      <c r="O94" s="414"/>
      <c r="P94" s="414"/>
      <c r="Q94" s="414"/>
      <c r="R94" s="414"/>
      <c r="S94" s="414"/>
      <c r="T94" s="414"/>
      <c r="U94" s="414"/>
      <c r="V94" s="414"/>
      <c r="W94" s="414"/>
      <c r="X94" s="414"/>
      <c r="Y94" s="414"/>
      <c r="Z94" s="414"/>
      <c r="AA94" s="414"/>
      <c r="AB94" s="414"/>
      <c r="AC94" s="414"/>
      <c r="AD94" s="414"/>
      <c r="AE94" s="414"/>
      <c r="AF94" s="414"/>
      <c r="AG94" s="414"/>
      <c r="AH94" s="414"/>
      <c r="AI94" s="388">
        <f t="shared" si="10"/>
        <v>0</v>
      </c>
      <c r="AJ94" s="388">
        <f t="shared" si="11"/>
        <v>0</v>
      </c>
      <c r="AK94" s="388">
        <f t="shared" si="12"/>
        <v>0</v>
      </c>
      <c r="AL94" s="388">
        <f t="shared" si="13"/>
        <v>0</v>
      </c>
      <c r="AM94" s="389">
        <f t="shared" si="9"/>
        <v>0</v>
      </c>
    </row>
    <row r="95" spans="1:39" s="450" customFormat="1" ht="25.5" x14ac:dyDescent="0.2">
      <c r="A95" s="400" t="s">
        <v>828</v>
      </c>
      <c r="B95" s="401"/>
      <c r="C95" s="402">
        <v>9400</v>
      </c>
      <c r="D95" s="402">
        <v>0</v>
      </c>
      <c r="E95" s="402">
        <v>0</v>
      </c>
      <c r="F95" s="408">
        <v>0</v>
      </c>
      <c r="G95" s="412"/>
      <c r="H95" s="412"/>
      <c r="I95" s="412"/>
      <c r="J95" s="452">
        <v>0</v>
      </c>
      <c r="K95" s="452"/>
      <c r="L95" s="452"/>
      <c r="M95" s="452"/>
      <c r="N95" s="452">
        <v>0</v>
      </c>
      <c r="O95" s="452"/>
      <c r="P95" s="452"/>
      <c r="Q95" s="452"/>
      <c r="R95" s="452">
        <v>0</v>
      </c>
      <c r="S95" s="452"/>
      <c r="T95" s="452"/>
      <c r="U95" s="452"/>
      <c r="V95" s="452">
        <v>0</v>
      </c>
      <c r="W95" s="452"/>
      <c r="X95" s="452"/>
      <c r="Y95" s="452"/>
      <c r="Z95" s="452">
        <v>0</v>
      </c>
      <c r="AA95" s="452"/>
      <c r="AB95" s="452"/>
      <c r="AC95" s="452"/>
      <c r="AD95" s="452">
        <v>0</v>
      </c>
      <c r="AE95" s="452"/>
      <c r="AF95" s="452"/>
      <c r="AG95" s="452"/>
      <c r="AH95" s="452">
        <v>0</v>
      </c>
      <c r="AI95" s="410">
        <f t="shared" si="10"/>
        <v>9400</v>
      </c>
      <c r="AJ95" s="410">
        <f t="shared" si="11"/>
        <v>0</v>
      </c>
      <c r="AK95" s="410">
        <f t="shared" si="12"/>
        <v>0</v>
      </c>
      <c r="AL95" s="410">
        <f t="shared" si="13"/>
        <v>0</v>
      </c>
      <c r="AM95" s="426">
        <f t="shared" si="9"/>
        <v>0</v>
      </c>
    </row>
    <row r="96" spans="1:39" s="421" customFormat="1" ht="25.5" hidden="1" x14ac:dyDescent="0.2">
      <c r="A96" s="392" t="s">
        <v>531</v>
      </c>
      <c r="B96" s="418"/>
      <c r="C96" s="419"/>
      <c r="D96" s="419"/>
      <c r="E96" s="419"/>
      <c r="F96" s="420"/>
      <c r="G96" s="416"/>
      <c r="H96" s="416"/>
      <c r="I96" s="416"/>
      <c r="J96" s="423"/>
      <c r="K96" s="423"/>
      <c r="L96" s="423"/>
      <c r="M96" s="423"/>
      <c r="N96" s="414"/>
      <c r="O96" s="414"/>
      <c r="P96" s="414"/>
      <c r="Q96" s="414"/>
      <c r="R96" s="414"/>
      <c r="S96" s="414"/>
      <c r="T96" s="414"/>
      <c r="U96" s="414"/>
      <c r="V96" s="414"/>
      <c r="W96" s="414"/>
      <c r="X96" s="414"/>
      <c r="Y96" s="414"/>
      <c r="Z96" s="414"/>
      <c r="AA96" s="414"/>
      <c r="AB96" s="414"/>
      <c r="AC96" s="414"/>
      <c r="AD96" s="414"/>
      <c r="AE96" s="414"/>
      <c r="AF96" s="414"/>
      <c r="AG96" s="414"/>
      <c r="AH96" s="414"/>
      <c r="AI96" s="388">
        <f t="shared" si="10"/>
        <v>0</v>
      </c>
      <c r="AJ96" s="388">
        <f t="shared" si="11"/>
        <v>0</v>
      </c>
      <c r="AK96" s="388">
        <f t="shared" si="12"/>
        <v>0</v>
      </c>
      <c r="AL96" s="388">
        <f t="shared" si="13"/>
        <v>0</v>
      </c>
      <c r="AM96" s="389">
        <f t="shared" si="9"/>
        <v>0</v>
      </c>
    </row>
    <row r="97" spans="1:39" s="421" customFormat="1" hidden="1" x14ac:dyDescent="0.2">
      <c r="A97" s="392" t="s">
        <v>532</v>
      </c>
      <c r="B97" s="418"/>
      <c r="C97" s="419"/>
      <c r="D97" s="419"/>
      <c r="E97" s="419"/>
      <c r="F97" s="395"/>
      <c r="G97" s="396"/>
      <c r="H97" s="396"/>
      <c r="I97" s="396"/>
      <c r="J97" s="423"/>
      <c r="K97" s="423"/>
      <c r="L97" s="423"/>
      <c r="M97" s="423"/>
      <c r="N97" s="414"/>
      <c r="O97" s="414"/>
      <c r="P97" s="414"/>
      <c r="Q97" s="414"/>
      <c r="R97" s="414"/>
      <c r="S97" s="414"/>
      <c r="T97" s="414"/>
      <c r="U97" s="414"/>
      <c r="V97" s="414"/>
      <c r="W97" s="414"/>
      <c r="X97" s="414"/>
      <c r="Y97" s="414"/>
      <c r="Z97" s="414"/>
      <c r="AA97" s="414"/>
      <c r="AB97" s="414"/>
      <c r="AC97" s="414"/>
      <c r="AD97" s="414"/>
      <c r="AE97" s="414"/>
      <c r="AF97" s="414"/>
      <c r="AG97" s="414"/>
      <c r="AH97" s="414"/>
      <c r="AI97" s="388">
        <f t="shared" si="10"/>
        <v>0</v>
      </c>
      <c r="AJ97" s="388">
        <f t="shared" si="11"/>
        <v>0</v>
      </c>
      <c r="AK97" s="388">
        <f t="shared" si="12"/>
        <v>0</v>
      </c>
      <c r="AL97" s="388">
        <f t="shared" si="13"/>
        <v>0</v>
      </c>
      <c r="AM97" s="389">
        <f t="shared" si="9"/>
        <v>0</v>
      </c>
    </row>
    <row r="98" spans="1:39" s="421" customFormat="1" hidden="1" x14ac:dyDescent="0.2">
      <c r="A98" s="392"/>
      <c r="B98" s="418"/>
      <c r="C98" s="419"/>
      <c r="D98" s="419"/>
      <c r="E98" s="419"/>
      <c r="F98" s="420"/>
      <c r="G98" s="416"/>
      <c r="H98" s="416"/>
      <c r="I98" s="416"/>
      <c r="J98" s="451"/>
      <c r="K98" s="451"/>
      <c r="L98" s="451"/>
      <c r="M98" s="451"/>
      <c r="N98" s="451"/>
      <c r="O98" s="451"/>
      <c r="P98" s="451"/>
      <c r="Q98" s="451"/>
      <c r="R98" s="414"/>
      <c r="S98" s="414"/>
      <c r="T98" s="414"/>
      <c r="U98" s="414"/>
      <c r="V98" s="414"/>
      <c r="W98" s="414"/>
      <c r="X98" s="414"/>
      <c r="Y98" s="414"/>
      <c r="Z98" s="414"/>
      <c r="AA98" s="414"/>
      <c r="AB98" s="414"/>
      <c r="AC98" s="414"/>
      <c r="AD98" s="414"/>
      <c r="AE98" s="414"/>
      <c r="AF98" s="414"/>
      <c r="AG98" s="414"/>
      <c r="AH98" s="414"/>
      <c r="AI98" s="388">
        <f t="shared" si="10"/>
        <v>0</v>
      </c>
      <c r="AJ98" s="388">
        <f t="shared" si="11"/>
        <v>0</v>
      </c>
      <c r="AK98" s="388">
        <f t="shared" si="12"/>
        <v>0</v>
      </c>
      <c r="AL98" s="388">
        <f t="shared" si="13"/>
        <v>0</v>
      </c>
      <c r="AM98" s="389">
        <f t="shared" si="9"/>
        <v>0</v>
      </c>
    </row>
    <row r="99" spans="1:39" s="421" customFormat="1" hidden="1" x14ac:dyDescent="0.2">
      <c r="A99" s="392"/>
      <c r="B99" s="418"/>
      <c r="C99" s="419"/>
      <c r="D99" s="419"/>
      <c r="E99" s="419"/>
      <c r="F99" s="395"/>
      <c r="G99" s="396"/>
      <c r="H99" s="396"/>
      <c r="I99" s="396"/>
      <c r="J99" s="423"/>
      <c r="K99" s="423"/>
      <c r="L99" s="423"/>
      <c r="M99" s="423"/>
      <c r="N99" s="414"/>
      <c r="O99" s="414"/>
      <c r="P99" s="414"/>
      <c r="Q99" s="414"/>
      <c r="R99" s="414"/>
      <c r="S99" s="414"/>
      <c r="T99" s="414"/>
      <c r="U99" s="414"/>
      <c r="V99" s="414"/>
      <c r="W99" s="414"/>
      <c r="X99" s="414"/>
      <c r="Y99" s="414"/>
      <c r="Z99" s="414"/>
      <c r="AA99" s="414"/>
      <c r="AB99" s="414"/>
      <c r="AC99" s="414"/>
      <c r="AD99" s="414"/>
      <c r="AE99" s="414"/>
      <c r="AF99" s="414"/>
      <c r="AG99" s="414"/>
      <c r="AH99" s="414"/>
      <c r="AI99" s="388">
        <f t="shared" si="10"/>
        <v>0</v>
      </c>
      <c r="AJ99" s="388">
        <f t="shared" si="11"/>
        <v>0</v>
      </c>
      <c r="AK99" s="388">
        <f t="shared" si="12"/>
        <v>0</v>
      </c>
      <c r="AL99" s="388">
        <f t="shared" si="13"/>
        <v>0</v>
      </c>
      <c r="AM99" s="389">
        <f t="shared" si="9"/>
        <v>0</v>
      </c>
    </row>
    <row r="100" spans="1:39" s="421" customFormat="1" hidden="1" x14ac:dyDescent="0.2">
      <c r="A100" s="392"/>
      <c r="B100" s="418"/>
      <c r="C100" s="419"/>
      <c r="D100" s="419"/>
      <c r="E100" s="419"/>
      <c r="F100" s="420"/>
      <c r="G100" s="416"/>
      <c r="H100" s="416"/>
      <c r="I100" s="416"/>
      <c r="J100" s="423"/>
      <c r="K100" s="423"/>
      <c r="L100" s="423"/>
      <c r="M100" s="423"/>
      <c r="N100" s="414"/>
      <c r="O100" s="414"/>
      <c r="P100" s="414"/>
      <c r="Q100" s="414"/>
      <c r="R100" s="414"/>
      <c r="S100" s="414"/>
      <c r="T100" s="414"/>
      <c r="U100" s="414"/>
      <c r="V100" s="414"/>
      <c r="W100" s="414"/>
      <c r="X100" s="414"/>
      <c r="Y100" s="414"/>
      <c r="Z100" s="414"/>
      <c r="AA100" s="414"/>
      <c r="AB100" s="414"/>
      <c r="AC100" s="414"/>
      <c r="AD100" s="414"/>
      <c r="AE100" s="414"/>
      <c r="AF100" s="414"/>
      <c r="AG100" s="414"/>
      <c r="AH100" s="414"/>
      <c r="AI100" s="388">
        <f t="shared" si="10"/>
        <v>0</v>
      </c>
      <c r="AJ100" s="388">
        <f t="shared" si="11"/>
        <v>0</v>
      </c>
      <c r="AK100" s="388">
        <f t="shared" si="12"/>
        <v>0</v>
      </c>
      <c r="AL100" s="388">
        <f t="shared" si="13"/>
        <v>0</v>
      </c>
      <c r="AM100" s="389">
        <f t="shared" si="9"/>
        <v>0</v>
      </c>
    </row>
    <row r="101" spans="1:39" s="421" customFormat="1" hidden="1" x14ac:dyDescent="0.2">
      <c r="A101" s="392"/>
      <c r="B101" s="418"/>
      <c r="C101" s="419"/>
      <c r="D101" s="419"/>
      <c r="E101" s="419"/>
      <c r="F101" s="420"/>
      <c r="G101" s="416"/>
      <c r="H101" s="416"/>
      <c r="I101" s="416"/>
      <c r="J101" s="423"/>
      <c r="K101" s="423"/>
      <c r="L101" s="423"/>
      <c r="M101" s="423"/>
      <c r="N101" s="414"/>
      <c r="O101" s="414"/>
      <c r="P101" s="414"/>
      <c r="Q101" s="414"/>
      <c r="R101" s="414"/>
      <c r="S101" s="414"/>
      <c r="T101" s="414"/>
      <c r="U101" s="414"/>
      <c r="V101" s="414"/>
      <c r="W101" s="414"/>
      <c r="X101" s="414"/>
      <c r="Y101" s="414"/>
      <c r="Z101" s="414"/>
      <c r="AA101" s="414"/>
      <c r="AB101" s="414"/>
      <c r="AC101" s="414"/>
      <c r="AD101" s="414"/>
      <c r="AE101" s="414"/>
      <c r="AF101" s="414"/>
      <c r="AG101" s="414"/>
      <c r="AH101" s="414"/>
      <c r="AI101" s="388">
        <f t="shared" si="10"/>
        <v>0</v>
      </c>
      <c r="AJ101" s="388">
        <f t="shared" si="11"/>
        <v>0</v>
      </c>
      <c r="AK101" s="388">
        <f t="shared" si="12"/>
        <v>0</v>
      </c>
      <c r="AL101" s="388">
        <f t="shared" si="13"/>
        <v>0</v>
      </c>
      <c r="AM101" s="389">
        <f t="shared" si="9"/>
        <v>0</v>
      </c>
    </row>
    <row r="102" spans="1:39" s="450" customFormat="1" ht="25.5" hidden="1" x14ac:dyDescent="0.2">
      <c r="A102" s="400" t="s">
        <v>533</v>
      </c>
      <c r="B102" s="401"/>
      <c r="C102" s="402"/>
      <c r="D102" s="402"/>
      <c r="E102" s="402"/>
      <c r="F102" s="408">
        <v>0</v>
      </c>
      <c r="G102" s="412"/>
      <c r="H102" s="412"/>
      <c r="I102" s="412"/>
      <c r="J102" s="453">
        <v>0</v>
      </c>
      <c r="K102" s="453"/>
      <c r="L102" s="453"/>
      <c r="M102" s="453"/>
      <c r="N102" s="453">
        <v>0</v>
      </c>
      <c r="O102" s="453"/>
      <c r="P102" s="453"/>
      <c r="Q102" s="453"/>
      <c r="R102" s="453">
        <v>0</v>
      </c>
      <c r="S102" s="453"/>
      <c r="T102" s="453"/>
      <c r="U102" s="453"/>
      <c r="V102" s="453">
        <v>0</v>
      </c>
      <c r="W102" s="453"/>
      <c r="X102" s="453"/>
      <c r="Y102" s="453"/>
      <c r="Z102" s="453">
        <v>0</v>
      </c>
      <c r="AA102" s="453"/>
      <c r="AB102" s="453"/>
      <c r="AC102" s="453"/>
      <c r="AD102" s="453">
        <v>0</v>
      </c>
      <c r="AE102" s="453"/>
      <c r="AF102" s="453"/>
      <c r="AG102" s="453"/>
      <c r="AH102" s="453">
        <v>0</v>
      </c>
      <c r="AI102" s="410">
        <f t="shared" si="10"/>
        <v>0</v>
      </c>
      <c r="AJ102" s="410">
        <f t="shared" si="11"/>
        <v>0</v>
      </c>
      <c r="AK102" s="410">
        <f t="shared" si="12"/>
        <v>0</v>
      </c>
      <c r="AL102" s="410">
        <f t="shared" si="13"/>
        <v>0</v>
      </c>
      <c r="AM102" s="426">
        <f t="shared" si="9"/>
        <v>0</v>
      </c>
    </row>
    <row r="103" spans="1:39" s="421" customFormat="1" ht="25.5" hidden="1" x14ac:dyDescent="0.2">
      <c r="A103" s="392" t="s">
        <v>534</v>
      </c>
      <c r="B103" s="418"/>
      <c r="C103" s="419"/>
      <c r="D103" s="419"/>
      <c r="E103" s="419"/>
      <c r="F103" s="395"/>
      <c r="G103" s="396"/>
      <c r="H103" s="396"/>
      <c r="I103" s="396"/>
      <c r="J103" s="423"/>
      <c r="K103" s="423"/>
      <c r="L103" s="423"/>
      <c r="M103" s="423"/>
      <c r="N103" s="414"/>
      <c r="O103" s="414"/>
      <c r="P103" s="414"/>
      <c r="Q103" s="414"/>
      <c r="R103" s="414"/>
      <c r="S103" s="414"/>
      <c r="T103" s="414"/>
      <c r="U103" s="414"/>
      <c r="V103" s="414"/>
      <c r="W103" s="414"/>
      <c r="X103" s="414"/>
      <c r="Y103" s="414"/>
      <c r="Z103" s="414"/>
      <c r="AA103" s="414"/>
      <c r="AB103" s="414"/>
      <c r="AC103" s="414"/>
      <c r="AD103" s="414"/>
      <c r="AE103" s="414"/>
      <c r="AF103" s="414"/>
      <c r="AG103" s="414"/>
      <c r="AH103" s="414"/>
      <c r="AI103" s="388">
        <f t="shared" si="10"/>
        <v>0</v>
      </c>
      <c r="AJ103" s="388">
        <f t="shared" si="11"/>
        <v>0</v>
      </c>
      <c r="AK103" s="388">
        <f t="shared" si="12"/>
        <v>0</v>
      </c>
      <c r="AL103" s="388">
        <f t="shared" si="13"/>
        <v>0</v>
      </c>
      <c r="AM103" s="389">
        <f t="shared" si="9"/>
        <v>0</v>
      </c>
    </row>
    <row r="104" spans="1:39" s="421" customFormat="1" ht="25.5" hidden="1" x14ac:dyDescent="0.2">
      <c r="A104" s="392" t="s">
        <v>535</v>
      </c>
      <c r="B104" s="418"/>
      <c r="C104" s="419"/>
      <c r="D104" s="419"/>
      <c r="E104" s="419"/>
      <c r="F104" s="395"/>
      <c r="G104" s="396"/>
      <c r="H104" s="396"/>
      <c r="I104" s="396"/>
      <c r="J104" s="423"/>
      <c r="K104" s="423"/>
      <c r="L104" s="423"/>
      <c r="M104" s="423"/>
      <c r="N104" s="414"/>
      <c r="O104" s="414"/>
      <c r="P104" s="414"/>
      <c r="Q104" s="414"/>
      <c r="R104" s="414"/>
      <c r="S104" s="414"/>
      <c r="T104" s="414"/>
      <c r="U104" s="414"/>
      <c r="V104" s="414"/>
      <c r="W104" s="414"/>
      <c r="X104" s="414"/>
      <c r="Y104" s="414"/>
      <c r="Z104" s="414"/>
      <c r="AA104" s="414"/>
      <c r="AB104" s="414"/>
      <c r="AC104" s="414"/>
      <c r="AD104" s="414"/>
      <c r="AE104" s="414"/>
      <c r="AF104" s="414"/>
      <c r="AG104" s="414"/>
      <c r="AH104" s="414"/>
      <c r="AI104" s="388">
        <f t="shared" si="10"/>
        <v>0</v>
      </c>
      <c r="AJ104" s="388">
        <f t="shared" si="11"/>
        <v>0</v>
      </c>
      <c r="AK104" s="388">
        <f t="shared" si="12"/>
        <v>0</v>
      </c>
      <c r="AL104" s="388">
        <f t="shared" si="13"/>
        <v>0</v>
      </c>
      <c r="AM104" s="389">
        <f t="shared" si="9"/>
        <v>0</v>
      </c>
    </row>
    <row r="105" spans="1:39" s="450" customFormat="1" x14ac:dyDescent="0.2">
      <c r="A105" s="400" t="s">
        <v>829</v>
      </c>
      <c r="B105" s="401"/>
      <c r="C105" s="402">
        <v>183500</v>
      </c>
      <c r="D105" s="402">
        <v>199000</v>
      </c>
      <c r="E105" s="402">
        <v>142717.079</v>
      </c>
      <c r="F105" s="408">
        <v>186500</v>
      </c>
      <c r="G105" s="412"/>
      <c r="H105" s="412"/>
      <c r="I105" s="412"/>
      <c r="J105" s="453">
        <v>0</v>
      </c>
      <c r="K105" s="453"/>
      <c r="L105" s="453"/>
      <c r="M105" s="453"/>
      <c r="N105" s="453">
        <v>0</v>
      </c>
      <c r="O105" s="453"/>
      <c r="P105" s="453"/>
      <c r="Q105" s="453"/>
      <c r="R105" s="453">
        <v>0</v>
      </c>
      <c r="S105" s="453"/>
      <c r="T105" s="453"/>
      <c r="U105" s="453"/>
      <c r="V105" s="453">
        <v>0</v>
      </c>
      <c r="W105" s="453"/>
      <c r="X105" s="453"/>
      <c r="Y105" s="453"/>
      <c r="Z105" s="453">
        <v>0</v>
      </c>
      <c r="AA105" s="453"/>
      <c r="AB105" s="453"/>
      <c r="AC105" s="453"/>
      <c r="AD105" s="453">
        <v>0</v>
      </c>
      <c r="AE105" s="453"/>
      <c r="AF105" s="453"/>
      <c r="AG105" s="453"/>
      <c r="AH105" s="453">
        <v>0</v>
      </c>
      <c r="AI105" s="410">
        <f t="shared" si="10"/>
        <v>183500</v>
      </c>
      <c r="AJ105" s="410">
        <f t="shared" si="11"/>
        <v>199000</v>
      </c>
      <c r="AK105" s="410">
        <f t="shared" si="12"/>
        <v>142717.079</v>
      </c>
      <c r="AL105" s="410">
        <f t="shared" si="13"/>
        <v>186500</v>
      </c>
      <c r="AM105" s="426">
        <f t="shared" si="9"/>
        <v>0</v>
      </c>
    </row>
    <row r="106" spans="1:39" s="421" customFormat="1" hidden="1" x14ac:dyDescent="0.2">
      <c r="A106" s="392" t="s">
        <v>536</v>
      </c>
      <c r="B106" s="418"/>
      <c r="C106" s="419"/>
      <c r="D106" s="419"/>
      <c r="E106" s="419"/>
      <c r="F106" s="395"/>
      <c r="G106" s="396"/>
      <c r="H106" s="396"/>
      <c r="I106" s="396"/>
      <c r="J106" s="423"/>
      <c r="K106" s="423"/>
      <c r="L106" s="423"/>
      <c r="M106" s="423"/>
      <c r="N106" s="414"/>
      <c r="O106" s="414"/>
      <c r="P106" s="414"/>
      <c r="Q106" s="414"/>
      <c r="R106" s="414"/>
      <c r="S106" s="414"/>
      <c r="T106" s="414"/>
      <c r="U106" s="414"/>
      <c r="V106" s="414"/>
      <c r="W106" s="414"/>
      <c r="X106" s="414"/>
      <c r="Y106" s="414"/>
      <c r="Z106" s="414"/>
      <c r="AA106" s="414"/>
      <c r="AB106" s="414"/>
      <c r="AC106" s="414"/>
      <c r="AD106" s="414"/>
      <c r="AE106" s="414"/>
      <c r="AF106" s="414"/>
      <c r="AG106" s="414"/>
      <c r="AH106" s="414"/>
      <c r="AI106" s="388">
        <f t="shared" si="10"/>
        <v>0</v>
      </c>
      <c r="AJ106" s="388">
        <f t="shared" si="11"/>
        <v>0</v>
      </c>
      <c r="AK106" s="388">
        <f t="shared" si="12"/>
        <v>0</v>
      </c>
      <c r="AL106" s="388">
        <f t="shared" si="13"/>
        <v>0</v>
      </c>
      <c r="AM106" s="389">
        <f t="shared" si="9"/>
        <v>0</v>
      </c>
    </row>
    <row r="107" spans="1:39" s="421" customFormat="1" ht="38.25" hidden="1" x14ac:dyDescent="0.2">
      <c r="A107" s="392" t="s">
        <v>537</v>
      </c>
      <c r="B107" s="418"/>
      <c r="C107" s="419"/>
      <c r="D107" s="419"/>
      <c r="E107" s="419"/>
      <c r="F107" s="420"/>
      <c r="G107" s="416"/>
      <c r="H107" s="416"/>
      <c r="I107" s="416"/>
      <c r="J107" s="423"/>
      <c r="K107" s="423"/>
      <c r="L107" s="423"/>
      <c r="M107" s="423"/>
      <c r="N107" s="414"/>
      <c r="O107" s="414"/>
      <c r="P107" s="414"/>
      <c r="Q107" s="414"/>
      <c r="R107" s="414"/>
      <c r="S107" s="414"/>
      <c r="T107" s="414"/>
      <c r="U107" s="414"/>
      <c r="V107" s="414"/>
      <c r="W107" s="414"/>
      <c r="X107" s="414"/>
      <c r="Y107" s="414"/>
      <c r="Z107" s="414"/>
      <c r="AA107" s="414"/>
      <c r="AB107" s="414"/>
      <c r="AC107" s="414"/>
      <c r="AD107" s="414"/>
      <c r="AE107" s="414"/>
      <c r="AF107" s="414"/>
      <c r="AG107" s="414"/>
      <c r="AH107" s="414"/>
      <c r="AI107" s="388">
        <f t="shared" si="10"/>
        <v>0</v>
      </c>
      <c r="AJ107" s="388">
        <f t="shared" si="11"/>
        <v>0</v>
      </c>
      <c r="AK107" s="388">
        <f t="shared" si="12"/>
        <v>0</v>
      </c>
      <c r="AL107" s="388">
        <f t="shared" si="13"/>
        <v>0</v>
      </c>
      <c r="AM107" s="389">
        <f t="shared" si="9"/>
        <v>0</v>
      </c>
    </row>
    <row r="108" spans="1:39" s="421" customFormat="1" ht="38.25" hidden="1" x14ac:dyDescent="0.2">
      <c r="A108" s="392" t="s">
        <v>538</v>
      </c>
      <c r="B108" s="418"/>
      <c r="C108" s="419"/>
      <c r="D108" s="419"/>
      <c r="E108" s="419"/>
      <c r="F108" s="420"/>
      <c r="G108" s="416"/>
      <c r="H108" s="416"/>
      <c r="I108" s="416"/>
      <c r="J108" s="423"/>
      <c r="K108" s="423"/>
      <c r="L108" s="423"/>
      <c r="M108" s="423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  <c r="AH108" s="414"/>
      <c r="AI108" s="388">
        <f t="shared" si="10"/>
        <v>0</v>
      </c>
      <c r="AJ108" s="388">
        <f t="shared" si="11"/>
        <v>0</v>
      </c>
      <c r="AK108" s="388">
        <f t="shared" si="12"/>
        <v>0</v>
      </c>
      <c r="AL108" s="388">
        <f t="shared" si="13"/>
        <v>0</v>
      </c>
      <c r="AM108" s="389">
        <f t="shared" si="9"/>
        <v>0</v>
      </c>
    </row>
    <row r="109" spans="1:39" s="421" customFormat="1" ht="25.5" hidden="1" x14ac:dyDescent="0.2">
      <c r="A109" s="392" t="s">
        <v>539</v>
      </c>
      <c r="B109" s="418"/>
      <c r="C109" s="419"/>
      <c r="D109" s="419"/>
      <c r="E109" s="419"/>
      <c r="F109" s="395"/>
      <c r="G109" s="396"/>
      <c r="H109" s="396"/>
      <c r="I109" s="396"/>
      <c r="J109" s="423"/>
      <c r="K109" s="423"/>
      <c r="L109" s="423"/>
      <c r="M109" s="423"/>
      <c r="N109" s="414"/>
      <c r="O109" s="414"/>
      <c r="P109" s="414"/>
      <c r="Q109" s="414"/>
      <c r="R109" s="414"/>
      <c r="S109" s="414"/>
      <c r="T109" s="414"/>
      <c r="U109" s="414"/>
      <c r="V109" s="414"/>
      <c r="W109" s="414"/>
      <c r="X109" s="414"/>
      <c r="Y109" s="414"/>
      <c r="Z109" s="414"/>
      <c r="AA109" s="414"/>
      <c r="AB109" s="414"/>
      <c r="AC109" s="414"/>
      <c r="AD109" s="414"/>
      <c r="AE109" s="414"/>
      <c r="AF109" s="414"/>
      <c r="AG109" s="414"/>
      <c r="AH109" s="414"/>
      <c r="AI109" s="388">
        <f t="shared" si="10"/>
        <v>0</v>
      </c>
      <c r="AJ109" s="388">
        <f t="shared" si="11"/>
        <v>0</v>
      </c>
      <c r="AK109" s="388">
        <f t="shared" si="12"/>
        <v>0</v>
      </c>
      <c r="AL109" s="388">
        <f t="shared" si="13"/>
        <v>0</v>
      </c>
      <c r="AM109" s="389">
        <f t="shared" si="9"/>
        <v>0</v>
      </c>
    </row>
    <row r="110" spans="1:39" s="421" customFormat="1" ht="25.5" hidden="1" x14ac:dyDescent="0.2">
      <c r="A110" s="392" t="s">
        <v>540</v>
      </c>
      <c r="B110" s="418"/>
      <c r="C110" s="419"/>
      <c r="D110" s="419"/>
      <c r="E110" s="419"/>
      <c r="F110" s="420"/>
      <c r="G110" s="416"/>
      <c r="H110" s="416"/>
      <c r="I110" s="416"/>
      <c r="J110" s="423"/>
      <c r="K110" s="423"/>
      <c r="L110" s="423"/>
      <c r="M110" s="423"/>
      <c r="N110" s="414"/>
      <c r="O110" s="414"/>
      <c r="P110" s="414"/>
      <c r="Q110" s="414"/>
      <c r="R110" s="414"/>
      <c r="S110" s="414"/>
      <c r="T110" s="414"/>
      <c r="U110" s="414"/>
      <c r="V110" s="414"/>
      <c r="W110" s="414"/>
      <c r="X110" s="414"/>
      <c r="Y110" s="414"/>
      <c r="Z110" s="414"/>
      <c r="AA110" s="414"/>
      <c r="AB110" s="414"/>
      <c r="AC110" s="414"/>
      <c r="AD110" s="414"/>
      <c r="AE110" s="414"/>
      <c r="AF110" s="414"/>
      <c r="AG110" s="414"/>
      <c r="AH110" s="414"/>
      <c r="AI110" s="388">
        <f t="shared" si="10"/>
        <v>0</v>
      </c>
      <c r="AJ110" s="388">
        <f t="shared" si="11"/>
        <v>0</v>
      </c>
      <c r="AK110" s="388">
        <f t="shared" si="12"/>
        <v>0</v>
      </c>
      <c r="AL110" s="388">
        <f t="shared" si="13"/>
        <v>0</v>
      </c>
      <c r="AM110" s="389">
        <f t="shared" si="9"/>
        <v>0</v>
      </c>
    </row>
    <row r="111" spans="1:39" s="421" customFormat="1" ht="38.25" hidden="1" x14ac:dyDescent="0.2">
      <c r="A111" s="392" t="s">
        <v>541</v>
      </c>
      <c r="B111" s="418"/>
      <c r="C111" s="419"/>
      <c r="D111" s="419"/>
      <c r="E111" s="419"/>
      <c r="F111" s="420"/>
      <c r="G111" s="416"/>
      <c r="H111" s="416"/>
      <c r="I111" s="416"/>
      <c r="J111" s="423"/>
      <c r="K111" s="423"/>
      <c r="L111" s="423"/>
      <c r="M111" s="423"/>
      <c r="N111" s="414"/>
      <c r="O111" s="414"/>
      <c r="P111" s="414"/>
      <c r="Q111" s="414"/>
      <c r="R111" s="414"/>
      <c r="S111" s="414"/>
      <c r="T111" s="414"/>
      <c r="U111" s="414"/>
      <c r="V111" s="414"/>
      <c r="W111" s="414"/>
      <c r="X111" s="414"/>
      <c r="Y111" s="414"/>
      <c r="Z111" s="414"/>
      <c r="AA111" s="414"/>
      <c r="AB111" s="414"/>
      <c r="AC111" s="414"/>
      <c r="AD111" s="414"/>
      <c r="AE111" s="414"/>
      <c r="AF111" s="414"/>
      <c r="AG111" s="414"/>
      <c r="AH111" s="414"/>
      <c r="AI111" s="388">
        <f t="shared" si="10"/>
        <v>0</v>
      </c>
      <c r="AJ111" s="388">
        <f t="shared" si="11"/>
        <v>0</v>
      </c>
      <c r="AK111" s="388">
        <f t="shared" si="12"/>
        <v>0</v>
      </c>
      <c r="AL111" s="388">
        <f t="shared" si="13"/>
        <v>0</v>
      </c>
      <c r="AM111" s="389">
        <f t="shared" si="9"/>
        <v>0</v>
      </c>
    </row>
    <row r="112" spans="1:39" s="421" customFormat="1" ht="38.25" hidden="1" x14ac:dyDescent="0.2">
      <c r="A112" s="392" t="s">
        <v>542</v>
      </c>
      <c r="B112" s="418"/>
      <c r="C112" s="419"/>
      <c r="D112" s="419"/>
      <c r="E112" s="419"/>
      <c r="F112" s="420"/>
      <c r="G112" s="416"/>
      <c r="H112" s="416"/>
      <c r="I112" s="416"/>
      <c r="J112" s="423"/>
      <c r="K112" s="423"/>
      <c r="L112" s="423"/>
      <c r="M112" s="423"/>
      <c r="N112" s="414"/>
      <c r="O112" s="414"/>
      <c r="P112" s="414"/>
      <c r="Q112" s="414"/>
      <c r="R112" s="414"/>
      <c r="S112" s="414"/>
      <c r="T112" s="414"/>
      <c r="U112" s="414"/>
      <c r="V112" s="414"/>
      <c r="W112" s="414"/>
      <c r="X112" s="414"/>
      <c r="Y112" s="414"/>
      <c r="Z112" s="414"/>
      <c r="AA112" s="414"/>
      <c r="AB112" s="414"/>
      <c r="AC112" s="414"/>
      <c r="AD112" s="414"/>
      <c r="AE112" s="414"/>
      <c r="AF112" s="414"/>
      <c r="AG112" s="414"/>
      <c r="AH112" s="414"/>
      <c r="AI112" s="388">
        <f t="shared" si="10"/>
        <v>0</v>
      </c>
      <c r="AJ112" s="388">
        <f t="shared" si="11"/>
        <v>0</v>
      </c>
      <c r="AK112" s="388">
        <f t="shared" si="12"/>
        <v>0</v>
      </c>
      <c r="AL112" s="388">
        <f t="shared" si="13"/>
        <v>0</v>
      </c>
      <c r="AM112" s="389">
        <f t="shared" si="9"/>
        <v>0</v>
      </c>
    </row>
    <row r="113" spans="1:40" s="421" customFormat="1" ht="76.5" hidden="1" x14ac:dyDescent="0.2">
      <c r="A113" s="392" t="s">
        <v>543</v>
      </c>
      <c r="B113" s="418"/>
      <c r="C113" s="419"/>
      <c r="D113" s="419"/>
      <c r="E113" s="419"/>
      <c r="F113" s="420"/>
      <c r="G113" s="416"/>
      <c r="H113" s="416"/>
      <c r="I113" s="416"/>
      <c r="J113" s="423"/>
      <c r="K113" s="423"/>
      <c r="L113" s="423"/>
      <c r="M113" s="423"/>
      <c r="N113" s="414"/>
      <c r="O113" s="414"/>
      <c r="P113" s="414"/>
      <c r="Q113" s="414"/>
      <c r="R113" s="414"/>
      <c r="S113" s="414"/>
      <c r="T113" s="414"/>
      <c r="U113" s="414"/>
      <c r="V113" s="414"/>
      <c r="W113" s="414"/>
      <c r="X113" s="414"/>
      <c r="Y113" s="414"/>
      <c r="Z113" s="414"/>
      <c r="AA113" s="414"/>
      <c r="AB113" s="414"/>
      <c r="AC113" s="414"/>
      <c r="AD113" s="414"/>
      <c r="AE113" s="414"/>
      <c r="AF113" s="414"/>
      <c r="AG113" s="414"/>
      <c r="AH113" s="414"/>
      <c r="AI113" s="388">
        <f t="shared" si="10"/>
        <v>0</v>
      </c>
      <c r="AJ113" s="388">
        <f t="shared" si="11"/>
        <v>0</v>
      </c>
      <c r="AK113" s="388">
        <f t="shared" si="12"/>
        <v>0</v>
      </c>
      <c r="AL113" s="388">
        <f t="shared" si="13"/>
        <v>0</v>
      </c>
      <c r="AM113" s="389">
        <f t="shared" si="9"/>
        <v>0</v>
      </c>
    </row>
    <row r="114" spans="1:40" s="421" customFormat="1" ht="38.25" hidden="1" x14ac:dyDescent="0.2">
      <c r="A114" s="392" t="s">
        <v>544</v>
      </c>
      <c r="B114" s="418"/>
      <c r="C114" s="419"/>
      <c r="D114" s="419"/>
      <c r="E114" s="419"/>
      <c r="F114" s="420"/>
      <c r="G114" s="416"/>
      <c r="H114" s="416"/>
      <c r="I114" s="416"/>
      <c r="J114" s="423"/>
      <c r="K114" s="423"/>
      <c r="L114" s="423"/>
      <c r="M114" s="423"/>
      <c r="N114" s="414"/>
      <c r="O114" s="414"/>
      <c r="P114" s="414"/>
      <c r="Q114" s="414"/>
      <c r="R114" s="414"/>
      <c r="S114" s="414"/>
      <c r="T114" s="414"/>
      <c r="U114" s="414"/>
      <c r="V114" s="414"/>
      <c r="W114" s="414"/>
      <c r="X114" s="414"/>
      <c r="Y114" s="414"/>
      <c r="Z114" s="414"/>
      <c r="AA114" s="414"/>
      <c r="AB114" s="414"/>
      <c r="AC114" s="414"/>
      <c r="AD114" s="414"/>
      <c r="AE114" s="414"/>
      <c r="AF114" s="414"/>
      <c r="AG114" s="414"/>
      <c r="AH114" s="414"/>
      <c r="AI114" s="388">
        <f t="shared" si="10"/>
        <v>0</v>
      </c>
      <c r="AJ114" s="388">
        <f t="shared" si="11"/>
        <v>0</v>
      </c>
      <c r="AK114" s="388">
        <f t="shared" si="12"/>
        <v>0</v>
      </c>
      <c r="AL114" s="388">
        <f t="shared" si="13"/>
        <v>0</v>
      </c>
      <c r="AM114" s="389">
        <f t="shared" si="9"/>
        <v>0</v>
      </c>
    </row>
    <row r="115" spans="1:40" s="421" customFormat="1" ht="38.25" hidden="1" x14ac:dyDescent="0.2">
      <c r="A115" s="392" t="s">
        <v>545</v>
      </c>
      <c r="B115" s="418"/>
      <c r="C115" s="419"/>
      <c r="D115" s="419"/>
      <c r="E115" s="419"/>
      <c r="F115" s="420"/>
      <c r="G115" s="416"/>
      <c r="H115" s="416"/>
      <c r="I115" s="416"/>
      <c r="J115" s="423"/>
      <c r="K115" s="423"/>
      <c r="L115" s="423"/>
      <c r="M115" s="423"/>
      <c r="N115" s="414"/>
      <c r="O115" s="414"/>
      <c r="P115" s="414"/>
      <c r="Q115" s="414"/>
      <c r="R115" s="414"/>
      <c r="S115" s="414"/>
      <c r="T115" s="414"/>
      <c r="U115" s="414"/>
      <c r="V115" s="414"/>
      <c r="W115" s="414"/>
      <c r="X115" s="414"/>
      <c r="Y115" s="414"/>
      <c r="Z115" s="414"/>
      <c r="AA115" s="414"/>
      <c r="AB115" s="414"/>
      <c r="AC115" s="414"/>
      <c r="AD115" s="414"/>
      <c r="AE115" s="414"/>
      <c r="AF115" s="414"/>
      <c r="AG115" s="414"/>
      <c r="AH115" s="414"/>
      <c r="AI115" s="388">
        <f t="shared" si="10"/>
        <v>0</v>
      </c>
      <c r="AJ115" s="388">
        <f t="shared" si="11"/>
        <v>0</v>
      </c>
      <c r="AK115" s="388">
        <f t="shared" si="12"/>
        <v>0</v>
      </c>
      <c r="AL115" s="388">
        <f t="shared" si="13"/>
        <v>0</v>
      </c>
      <c r="AM115" s="389">
        <f t="shared" si="9"/>
        <v>0</v>
      </c>
    </row>
    <row r="116" spans="1:40" s="421" customFormat="1" hidden="1" x14ac:dyDescent="0.2">
      <c r="A116" s="392" t="s">
        <v>546</v>
      </c>
      <c r="B116" s="418"/>
      <c r="C116" s="419"/>
      <c r="D116" s="419"/>
      <c r="E116" s="419"/>
      <c r="F116" s="420"/>
      <c r="G116" s="416"/>
      <c r="H116" s="416"/>
      <c r="I116" s="416"/>
      <c r="J116" s="423"/>
      <c r="K116" s="423"/>
      <c r="L116" s="423"/>
      <c r="M116" s="423"/>
      <c r="N116" s="414"/>
      <c r="O116" s="414"/>
      <c r="P116" s="414"/>
      <c r="Q116" s="414"/>
      <c r="R116" s="414"/>
      <c r="S116" s="414"/>
      <c r="T116" s="414"/>
      <c r="U116" s="414"/>
      <c r="V116" s="414"/>
      <c r="W116" s="414"/>
      <c r="X116" s="414"/>
      <c r="Y116" s="414"/>
      <c r="Z116" s="414"/>
      <c r="AA116" s="414"/>
      <c r="AB116" s="414"/>
      <c r="AC116" s="414"/>
      <c r="AD116" s="414"/>
      <c r="AE116" s="414"/>
      <c r="AF116" s="414"/>
      <c r="AG116" s="414"/>
      <c r="AH116" s="414"/>
      <c r="AI116" s="388">
        <f t="shared" si="10"/>
        <v>0</v>
      </c>
      <c r="AJ116" s="388">
        <f t="shared" si="11"/>
        <v>0</v>
      </c>
      <c r="AK116" s="388">
        <f t="shared" si="12"/>
        <v>0</v>
      </c>
      <c r="AL116" s="388">
        <f t="shared" si="13"/>
        <v>0</v>
      </c>
      <c r="AM116" s="389">
        <f t="shared" si="9"/>
        <v>0</v>
      </c>
    </row>
    <row r="117" spans="1:40" s="421" customFormat="1" ht="25.5" hidden="1" x14ac:dyDescent="0.2">
      <c r="A117" s="392" t="s">
        <v>547</v>
      </c>
      <c r="B117" s="418"/>
      <c r="C117" s="419"/>
      <c r="D117" s="419"/>
      <c r="E117" s="419"/>
      <c r="F117" s="420"/>
      <c r="G117" s="416"/>
      <c r="H117" s="416"/>
      <c r="I117" s="416"/>
      <c r="J117" s="423"/>
      <c r="K117" s="423"/>
      <c r="L117" s="423"/>
      <c r="M117" s="423"/>
      <c r="N117" s="414"/>
      <c r="O117" s="414"/>
      <c r="P117" s="414"/>
      <c r="Q117" s="414"/>
      <c r="R117" s="414"/>
      <c r="S117" s="414"/>
      <c r="T117" s="414"/>
      <c r="U117" s="414"/>
      <c r="V117" s="414"/>
      <c r="W117" s="414"/>
      <c r="X117" s="414"/>
      <c r="Y117" s="414"/>
      <c r="Z117" s="414"/>
      <c r="AA117" s="414"/>
      <c r="AB117" s="414"/>
      <c r="AC117" s="414"/>
      <c r="AD117" s="414"/>
      <c r="AE117" s="414"/>
      <c r="AF117" s="414"/>
      <c r="AG117" s="414"/>
      <c r="AH117" s="414"/>
      <c r="AI117" s="388">
        <f t="shared" si="10"/>
        <v>0</v>
      </c>
      <c r="AJ117" s="388">
        <f t="shared" si="11"/>
        <v>0</v>
      </c>
      <c r="AK117" s="388">
        <f t="shared" si="12"/>
        <v>0</v>
      </c>
      <c r="AL117" s="388">
        <f t="shared" si="13"/>
        <v>0</v>
      </c>
      <c r="AM117" s="389">
        <f t="shared" si="9"/>
        <v>0</v>
      </c>
    </row>
    <row r="118" spans="1:40" s="421" customFormat="1" ht="29.25" hidden="1" customHeight="1" x14ac:dyDescent="0.2">
      <c r="A118" s="392" t="s">
        <v>548</v>
      </c>
      <c r="B118" s="418"/>
      <c r="C118" s="419"/>
      <c r="D118" s="419"/>
      <c r="E118" s="419"/>
      <c r="F118" s="420"/>
      <c r="G118" s="416"/>
      <c r="H118" s="416"/>
      <c r="I118" s="416"/>
      <c r="J118" s="423"/>
      <c r="K118" s="423"/>
      <c r="L118" s="423"/>
      <c r="M118" s="423"/>
      <c r="N118" s="414"/>
      <c r="O118" s="414"/>
      <c r="P118" s="414"/>
      <c r="Q118" s="414"/>
      <c r="R118" s="414"/>
      <c r="S118" s="414"/>
      <c r="T118" s="414"/>
      <c r="U118" s="414"/>
      <c r="V118" s="414"/>
      <c r="W118" s="414"/>
      <c r="X118" s="414"/>
      <c r="Y118" s="414"/>
      <c r="Z118" s="414"/>
      <c r="AA118" s="414"/>
      <c r="AB118" s="414"/>
      <c r="AC118" s="414"/>
      <c r="AD118" s="414"/>
      <c r="AE118" s="414"/>
      <c r="AF118" s="414"/>
      <c r="AG118" s="414"/>
      <c r="AH118" s="414"/>
      <c r="AI118" s="388">
        <f t="shared" si="10"/>
        <v>0</v>
      </c>
      <c r="AJ118" s="388">
        <f t="shared" si="11"/>
        <v>0</v>
      </c>
      <c r="AK118" s="388">
        <f t="shared" si="12"/>
        <v>0</v>
      </c>
      <c r="AL118" s="388">
        <f t="shared" si="13"/>
        <v>0</v>
      </c>
      <c r="AM118" s="389">
        <f t="shared" si="9"/>
        <v>0</v>
      </c>
    </row>
    <row r="119" spans="1:40" s="421" customFormat="1" ht="25.5" hidden="1" x14ac:dyDescent="0.2">
      <c r="A119" s="392" t="s">
        <v>549</v>
      </c>
      <c r="B119" s="418"/>
      <c r="C119" s="419"/>
      <c r="D119" s="419"/>
      <c r="E119" s="419"/>
      <c r="F119" s="420"/>
      <c r="G119" s="416"/>
      <c r="H119" s="416"/>
      <c r="I119" s="416"/>
      <c r="J119" s="423"/>
      <c r="K119" s="423"/>
      <c r="L119" s="423"/>
      <c r="M119" s="423"/>
      <c r="N119" s="414"/>
      <c r="O119" s="414"/>
      <c r="P119" s="414"/>
      <c r="Q119" s="414"/>
      <c r="R119" s="414"/>
      <c r="S119" s="414"/>
      <c r="T119" s="414"/>
      <c r="U119" s="414"/>
      <c r="V119" s="414"/>
      <c r="W119" s="414"/>
      <c r="X119" s="414"/>
      <c r="Y119" s="414"/>
      <c r="Z119" s="414"/>
      <c r="AA119" s="414"/>
      <c r="AB119" s="414"/>
      <c r="AC119" s="414"/>
      <c r="AD119" s="414"/>
      <c r="AE119" s="414"/>
      <c r="AF119" s="414"/>
      <c r="AG119" s="414"/>
      <c r="AH119" s="414"/>
      <c r="AI119" s="388">
        <f t="shared" si="10"/>
        <v>0</v>
      </c>
      <c r="AJ119" s="388">
        <f t="shared" si="11"/>
        <v>0</v>
      </c>
      <c r="AK119" s="388">
        <f t="shared" si="12"/>
        <v>0</v>
      </c>
      <c r="AL119" s="388">
        <f t="shared" si="13"/>
        <v>0</v>
      </c>
      <c r="AM119" s="389">
        <f t="shared" si="9"/>
        <v>0</v>
      </c>
    </row>
    <row r="120" spans="1:40" s="421" customFormat="1" ht="38.25" hidden="1" x14ac:dyDescent="0.2">
      <c r="A120" s="392" t="s">
        <v>550</v>
      </c>
      <c r="B120" s="418"/>
      <c r="C120" s="419"/>
      <c r="D120" s="419"/>
      <c r="E120" s="419"/>
      <c r="F120" s="420"/>
      <c r="G120" s="416"/>
      <c r="H120" s="416"/>
      <c r="I120" s="416"/>
      <c r="J120" s="423"/>
      <c r="K120" s="423"/>
      <c r="L120" s="423"/>
      <c r="M120" s="423"/>
      <c r="N120" s="414"/>
      <c r="O120" s="414"/>
      <c r="P120" s="414"/>
      <c r="Q120" s="414"/>
      <c r="R120" s="414"/>
      <c r="S120" s="414"/>
      <c r="T120" s="414"/>
      <c r="U120" s="414"/>
      <c r="V120" s="414"/>
      <c r="W120" s="414"/>
      <c r="X120" s="414"/>
      <c r="Y120" s="414"/>
      <c r="Z120" s="414"/>
      <c r="AA120" s="414"/>
      <c r="AB120" s="414"/>
      <c r="AC120" s="414"/>
      <c r="AD120" s="414"/>
      <c r="AE120" s="414"/>
      <c r="AF120" s="414"/>
      <c r="AG120" s="414"/>
      <c r="AH120" s="414"/>
      <c r="AI120" s="388">
        <f t="shared" si="10"/>
        <v>0</v>
      </c>
      <c r="AJ120" s="388">
        <f t="shared" si="11"/>
        <v>0</v>
      </c>
      <c r="AK120" s="388">
        <f t="shared" si="12"/>
        <v>0</v>
      </c>
      <c r="AL120" s="388">
        <f t="shared" si="13"/>
        <v>0</v>
      </c>
      <c r="AM120" s="389">
        <f t="shared" si="9"/>
        <v>0</v>
      </c>
    </row>
    <row r="121" spans="1:40" s="421" customFormat="1" ht="25.5" x14ac:dyDescent="0.2">
      <c r="A121" s="392" t="s">
        <v>551</v>
      </c>
      <c r="B121" s="418"/>
      <c r="C121" s="419"/>
      <c r="D121" s="419"/>
      <c r="E121" s="545">
        <v>3800.5369999999998</v>
      </c>
      <c r="F121" s="420"/>
      <c r="G121" s="416"/>
      <c r="H121" s="416"/>
      <c r="I121" s="416"/>
      <c r="J121" s="423"/>
      <c r="K121" s="423"/>
      <c r="L121" s="423"/>
      <c r="M121" s="423"/>
      <c r="N121" s="414"/>
      <c r="O121" s="414"/>
      <c r="P121" s="414"/>
      <c r="Q121" s="414"/>
      <c r="R121" s="414"/>
      <c r="S121" s="414"/>
      <c r="T121" s="414"/>
      <c r="U121" s="414"/>
      <c r="V121" s="414"/>
      <c r="W121" s="414"/>
      <c r="X121" s="414"/>
      <c r="Y121" s="414"/>
      <c r="Z121" s="414"/>
      <c r="AA121" s="414"/>
      <c r="AB121" s="414"/>
      <c r="AC121" s="414"/>
      <c r="AD121" s="414"/>
      <c r="AE121" s="414"/>
      <c r="AF121" s="414"/>
      <c r="AG121" s="414"/>
      <c r="AH121" s="414"/>
      <c r="AI121" s="388">
        <f t="shared" si="10"/>
        <v>0</v>
      </c>
      <c r="AJ121" s="388">
        <f t="shared" si="11"/>
        <v>0</v>
      </c>
      <c r="AK121" s="388">
        <f t="shared" si="12"/>
        <v>3800.5369999999998</v>
      </c>
      <c r="AL121" s="388">
        <f t="shared" si="13"/>
        <v>0</v>
      </c>
      <c r="AM121" s="389">
        <f t="shared" si="9"/>
        <v>0</v>
      </c>
    </row>
    <row r="122" spans="1:40" s="421" customFormat="1" ht="25.5" x14ac:dyDescent="0.2">
      <c r="A122" s="392" t="s">
        <v>552</v>
      </c>
      <c r="B122" s="418"/>
      <c r="C122" s="419"/>
      <c r="D122" s="419"/>
      <c r="E122" s="545">
        <v>92116.566999999995</v>
      </c>
      <c r="F122" s="395"/>
      <c r="G122" s="396"/>
      <c r="H122" s="396"/>
      <c r="I122" s="396"/>
      <c r="J122" s="423"/>
      <c r="K122" s="423"/>
      <c r="L122" s="423"/>
      <c r="M122" s="423"/>
      <c r="N122" s="414"/>
      <c r="O122" s="414"/>
      <c r="P122" s="414"/>
      <c r="Q122" s="414"/>
      <c r="R122" s="414"/>
      <c r="S122" s="414"/>
      <c r="T122" s="414"/>
      <c r="U122" s="414"/>
      <c r="V122" s="414"/>
      <c r="W122" s="414"/>
      <c r="X122" s="414"/>
      <c r="Y122" s="414"/>
      <c r="Z122" s="414"/>
      <c r="AA122" s="414"/>
      <c r="AB122" s="414"/>
      <c r="AC122" s="414"/>
      <c r="AD122" s="414"/>
      <c r="AE122" s="414"/>
      <c r="AF122" s="414"/>
      <c r="AG122" s="414"/>
      <c r="AH122" s="414"/>
      <c r="AI122" s="388">
        <f t="shared" si="10"/>
        <v>0</v>
      </c>
      <c r="AJ122" s="388">
        <f t="shared" si="11"/>
        <v>0</v>
      </c>
      <c r="AK122" s="388">
        <f t="shared" si="12"/>
        <v>92116.566999999995</v>
      </c>
      <c r="AL122" s="388">
        <f t="shared" si="13"/>
        <v>0</v>
      </c>
      <c r="AM122" s="389">
        <f t="shared" si="9"/>
        <v>0</v>
      </c>
    </row>
    <row r="123" spans="1:40" s="421" customFormat="1" ht="51" x14ac:dyDescent="0.2">
      <c r="A123" s="392" t="s">
        <v>553</v>
      </c>
      <c r="B123" s="418"/>
      <c r="C123" s="419"/>
      <c r="D123" s="419"/>
      <c r="E123" s="419"/>
      <c r="F123" s="420"/>
      <c r="G123" s="416"/>
      <c r="H123" s="416"/>
      <c r="I123" s="416"/>
      <c r="J123" s="423"/>
      <c r="K123" s="423"/>
      <c r="L123" s="423"/>
      <c r="M123" s="423"/>
      <c r="N123" s="414"/>
      <c r="O123" s="414"/>
      <c r="P123" s="414"/>
      <c r="Q123" s="414"/>
      <c r="R123" s="414"/>
      <c r="S123" s="414"/>
      <c r="T123" s="414"/>
      <c r="U123" s="414"/>
      <c r="V123" s="414"/>
      <c r="W123" s="414"/>
      <c r="X123" s="414"/>
      <c r="Y123" s="414"/>
      <c r="Z123" s="414"/>
      <c r="AA123" s="414"/>
      <c r="AB123" s="414"/>
      <c r="AC123" s="414"/>
      <c r="AD123" s="414"/>
      <c r="AE123" s="414"/>
      <c r="AF123" s="414"/>
      <c r="AG123" s="414"/>
      <c r="AH123" s="414"/>
      <c r="AI123" s="388">
        <f t="shared" si="10"/>
        <v>0</v>
      </c>
      <c r="AJ123" s="388">
        <f t="shared" si="11"/>
        <v>0</v>
      </c>
      <c r="AK123" s="388">
        <f t="shared" si="12"/>
        <v>0</v>
      </c>
      <c r="AL123" s="388">
        <f t="shared" si="13"/>
        <v>0</v>
      </c>
      <c r="AM123" s="389">
        <f t="shared" si="9"/>
        <v>0</v>
      </c>
    </row>
    <row r="124" spans="1:40" s="421" customFormat="1" ht="55.5" customHeight="1" x14ac:dyDescent="0.2">
      <c r="A124" s="392" t="s">
        <v>554</v>
      </c>
      <c r="B124" s="418"/>
      <c r="C124" s="419"/>
      <c r="D124" s="419"/>
      <c r="E124" s="545">
        <v>46799.974999999999</v>
      </c>
      <c r="F124" s="454"/>
      <c r="G124" s="455"/>
      <c r="H124" s="455"/>
      <c r="I124" s="455"/>
      <c r="J124" s="451"/>
      <c r="K124" s="451"/>
      <c r="L124" s="451"/>
      <c r="M124" s="451"/>
      <c r="N124" s="451"/>
      <c r="O124" s="451"/>
      <c r="P124" s="451"/>
      <c r="Q124" s="451"/>
      <c r="R124" s="414"/>
      <c r="S124" s="414"/>
      <c r="T124" s="414"/>
      <c r="U124" s="414"/>
      <c r="V124" s="414"/>
      <c r="W124" s="414"/>
      <c r="X124" s="414"/>
      <c r="Y124" s="414"/>
      <c r="Z124" s="414"/>
      <c r="AA124" s="414"/>
      <c r="AB124" s="414"/>
      <c r="AC124" s="414"/>
      <c r="AD124" s="414"/>
      <c r="AE124" s="414"/>
      <c r="AF124" s="414"/>
      <c r="AG124" s="414"/>
      <c r="AH124" s="414"/>
      <c r="AI124" s="388">
        <f t="shared" si="10"/>
        <v>0</v>
      </c>
      <c r="AJ124" s="388">
        <f t="shared" si="11"/>
        <v>0</v>
      </c>
      <c r="AK124" s="388">
        <f t="shared" si="12"/>
        <v>46799.974999999999</v>
      </c>
      <c r="AL124" s="388">
        <f t="shared" si="13"/>
        <v>0</v>
      </c>
      <c r="AM124" s="389">
        <f t="shared" si="9"/>
        <v>0</v>
      </c>
    </row>
    <row r="125" spans="1:40" s="405" customFormat="1" x14ac:dyDescent="0.25">
      <c r="A125" s="400" t="s">
        <v>830</v>
      </c>
      <c r="B125" s="401" t="s">
        <v>105</v>
      </c>
      <c r="C125" s="456">
        <v>197900</v>
      </c>
      <c r="D125" s="456">
        <v>199000</v>
      </c>
      <c r="E125" s="456">
        <v>142717.079</v>
      </c>
      <c r="F125" s="456">
        <v>186500</v>
      </c>
      <c r="G125" s="457"/>
      <c r="H125" s="457"/>
      <c r="I125" s="457"/>
      <c r="J125" s="458">
        <v>0</v>
      </c>
      <c r="K125" s="458"/>
      <c r="L125" s="458"/>
      <c r="M125" s="458"/>
      <c r="N125" s="458">
        <v>0</v>
      </c>
      <c r="O125" s="458"/>
      <c r="P125" s="458"/>
      <c r="Q125" s="458"/>
      <c r="R125" s="458">
        <v>0</v>
      </c>
      <c r="S125" s="458"/>
      <c r="T125" s="458"/>
      <c r="U125" s="458"/>
      <c r="V125" s="458">
        <v>0</v>
      </c>
      <c r="W125" s="458"/>
      <c r="X125" s="458"/>
      <c r="Y125" s="458"/>
      <c r="Z125" s="458">
        <v>0</v>
      </c>
      <c r="AA125" s="458"/>
      <c r="AB125" s="458"/>
      <c r="AC125" s="458"/>
      <c r="AD125" s="458">
        <v>0</v>
      </c>
      <c r="AE125" s="458"/>
      <c r="AF125" s="458"/>
      <c r="AG125" s="458"/>
      <c r="AH125" s="458">
        <v>0</v>
      </c>
      <c r="AI125" s="410">
        <f t="shared" si="10"/>
        <v>197900</v>
      </c>
      <c r="AJ125" s="410">
        <f t="shared" si="11"/>
        <v>199000</v>
      </c>
      <c r="AK125" s="410">
        <f t="shared" si="12"/>
        <v>142717.079</v>
      </c>
      <c r="AL125" s="410">
        <f t="shared" si="13"/>
        <v>186500</v>
      </c>
      <c r="AM125" s="389">
        <f t="shared" si="9"/>
        <v>0</v>
      </c>
      <c r="AN125" s="407">
        <f>+E125+I125+M125+Q125+U125+Y125+AC125+AG125</f>
        <v>142717.079</v>
      </c>
    </row>
    <row r="126" spans="1:40" x14ac:dyDescent="0.2">
      <c r="A126" s="381" t="s">
        <v>831</v>
      </c>
      <c r="B126" s="382"/>
      <c r="C126" s="383"/>
      <c r="D126" s="383"/>
      <c r="E126" s="383"/>
      <c r="F126" s="384"/>
      <c r="G126" s="385"/>
      <c r="H126" s="385"/>
      <c r="I126" s="385"/>
      <c r="J126" s="386"/>
      <c r="K126" s="386"/>
      <c r="L126" s="386"/>
      <c r="M126" s="386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8">
        <f t="shared" si="10"/>
        <v>0</v>
      </c>
      <c r="AJ126" s="388">
        <f t="shared" si="11"/>
        <v>0</v>
      </c>
      <c r="AK126" s="388">
        <f t="shared" si="12"/>
        <v>0</v>
      </c>
      <c r="AL126" s="388">
        <f t="shared" si="13"/>
        <v>0</v>
      </c>
      <c r="AM126" s="389">
        <f t="shared" si="9"/>
        <v>0</v>
      </c>
    </row>
    <row r="127" spans="1:40" s="421" customFormat="1" x14ac:dyDescent="0.2">
      <c r="A127" s="392" t="s">
        <v>555</v>
      </c>
      <c r="B127" s="418"/>
      <c r="C127" s="419"/>
      <c r="D127" s="419"/>
      <c r="E127" s="419"/>
      <c r="F127" s="420"/>
      <c r="G127" s="416"/>
      <c r="H127" s="416"/>
      <c r="I127" s="416"/>
      <c r="J127" s="459"/>
      <c r="K127" s="459"/>
      <c r="L127" s="459"/>
      <c r="M127" s="459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398"/>
      <c r="AI127" s="388">
        <f t="shared" si="10"/>
        <v>0</v>
      </c>
      <c r="AJ127" s="388">
        <f t="shared" si="11"/>
        <v>0</v>
      </c>
      <c r="AK127" s="388">
        <f t="shared" si="12"/>
        <v>0</v>
      </c>
      <c r="AL127" s="388">
        <f t="shared" si="13"/>
        <v>0</v>
      </c>
      <c r="AM127" s="389">
        <f t="shared" si="9"/>
        <v>0</v>
      </c>
    </row>
    <row r="128" spans="1:40" s="460" customFormat="1" ht="44.25" customHeight="1" x14ac:dyDescent="0.25">
      <c r="A128" s="381" t="s">
        <v>556</v>
      </c>
      <c r="B128" s="382"/>
      <c r="C128" s="383">
        <v>10000</v>
      </c>
      <c r="D128" s="383">
        <v>0</v>
      </c>
      <c r="E128" s="383">
        <v>948.74</v>
      </c>
      <c r="F128" s="384">
        <v>10000</v>
      </c>
      <c r="G128" s="385"/>
      <c r="H128" s="385"/>
      <c r="I128" s="385"/>
      <c r="J128" s="386"/>
      <c r="K128" s="386"/>
      <c r="L128" s="386"/>
      <c r="M128" s="386"/>
      <c r="N128" s="387"/>
      <c r="O128" s="387"/>
      <c r="P128" s="387"/>
      <c r="Q128" s="387"/>
      <c r="R128" s="387"/>
      <c r="S128" s="387"/>
      <c r="T128" s="387"/>
      <c r="U128" s="387"/>
      <c r="V128" s="387"/>
      <c r="W128" s="387"/>
      <c r="X128" s="387"/>
      <c r="Y128" s="387"/>
      <c r="Z128" s="387"/>
      <c r="AA128" s="387"/>
      <c r="AB128" s="387"/>
      <c r="AC128" s="387"/>
      <c r="AD128" s="387"/>
      <c r="AE128" s="387"/>
      <c r="AF128" s="387"/>
      <c r="AG128" s="387"/>
      <c r="AH128" s="387"/>
      <c r="AI128" s="388">
        <f t="shared" si="10"/>
        <v>10000</v>
      </c>
      <c r="AJ128" s="388">
        <f t="shared" si="11"/>
        <v>0</v>
      </c>
      <c r="AK128" s="388">
        <f t="shared" si="12"/>
        <v>948.74</v>
      </c>
      <c r="AL128" s="388">
        <f t="shared" si="13"/>
        <v>10000</v>
      </c>
      <c r="AM128" s="389">
        <f t="shared" si="9"/>
        <v>0</v>
      </c>
    </row>
    <row r="129" spans="1:39" s="460" customFormat="1" ht="25.5" x14ac:dyDescent="0.25">
      <c r="A129" s="381" t="s">
        <v>557</v>
      </c>
      <c r="B129" s="382"/>
      <c r="C129" s="383">
        <v>410740</v>
      </c>
      <c r="D129" s="383">
        <v>410740</v>
      </c>
      <c r="E129" s="383">
        <v>410739.66700000002</v>
      </c>
      <c r="F129" s="384">
        <v>412078</v>
      </c>
      <c r="G129" s="385"/>
      <c r="H129" s="385"/>
      <c r="I129" s="385"/>
      <c r="J129" s="386"/>
      <c r="K129" s="386"/>
      <c r="L129" s="386"/>
      <c r="M129" s="386"/>
      <c r="N129" s="387"/>
      <c r="O129" s="387"/>
      <c r="P129" s="387"/>
      <c r="Q129" s="387"/>
      <c r="R129" s="387"/>
      <c r="S129" s="387"/>
      <c r="T129" s="387"/>
      <c r="U129" s="387"/>
      <c r="V129" s="387"/>
      <c r="W129" s="387"/>
      <c r="X129" s="387"/>
      <c r="Y129" s="387"/>
      <c r="Z129" s="387"/>
      <c r="AA129" s="387"/>
      <c r="AB129" s="387"/>
      <c r="AC129" s="387"/>
      <c r="AD129" s="387"/>
      <c r="AE129" s="387"/>
      <c r="AF129" s="387"/>
      <c r="AG129" s="387"/>
      <c r="AH129" s="387"/>
      <c r="AI129" s="388">
        <f t="shared" si="10"/>
        <v>410740</v>
      </c>
      <c r="AJ129" s="388">
        <f t="shared" si="11"/>
        <v>410740</v>
      </c>
      <c r="AK129" s="388">
        <f t="shared" si="12"/>
        <v>410739.66700000002</v>
      </c>
      <c r="AL129" s="388">
        <f t="shared" si="13"/>
        <v>412078</v>
      </c>
      <c r="AM129" s="389">
        <f t="shared" si="9"/>
        <v>0</v>
      </c>
    </row>
    <row r="130" spans="1:39" s="460" customFormat="1" x14ac:dyDescent="0.25">
      <c r="A130" s="381" t="s">
        <v>558</v>
      </c>
      <c r="B130" s="382"/>
      <c r="C130" s="383">
        <v>1000</v>
      </c>
      <c r="D130" s="383">
        <v>0</v>
      </c>
      <c r="E130" s="383"/>
      <c r="F130" s="384"/>
      <c r="G130" s="385"/>
      <c r="H130" s="385"/>
      <c r="I130" s="385"/>
      <c r="J130" s="461"/>
      <c r="K130" s="461"/>
      <c r="L130" s="461"/>
      <c r="M130" s="461"/>
      <c r="N130" s="461"/>
      <c r="O130" s="461"/>
      <c r="P130" s="461"/>
      <c r="Q130" s="461"/>
      <c r="R130" s="387"/>
      <c r="S130" s="387"/>
      <c r="T130" s="387"/>
      <c r="U130" s="387"/>
      <c r="V130" s="387"/>
      <c r="W130" s="387"/>
      <c r="X130" s="387"/>
      <c r="Y130" s="387"/>
      <c r="Z130" s="387"/>
      <c r="AA130" s="387"/>
      <c r="AB130" s="387"/>
      <c r="AC130" s="387"/>
      <c r="AD130" s="387"/>
      <c r="AE130" s="387"/>
      <c r="AF130" s="387"/>
      <c r="AG130" s="387"/>
      <c r="AH130" s="387"/>
      <c r="AI130" s="388">
        <f t="shared" si="10"/>
        <v>1000</v>
      </c>
      <c r="AJ130" s="388">
        <f t="shared" si="11"/>
        <v>0</v>
      </c>
      <c r="AK130" s="388">
        <f t="shared" si="12"/>
        <v>0</v>
      </c>
      <c r="AL130" s="388">
        <f t="shared" si="13"/>
        <v>0</v>
      </c>
      <c r="AM130" s="389">
        <f t="shared" si="9"/>
        <v>0</v>
      </c>
    </row>
    <row r="131" spans="1:39" s="428" customFormat="1" x14ac:dyDescent="0.25">
      <c r="A131" s="427" t="s">
        <v>832</v>
      </c>
      <c r="C131" s="430">
        <v>421740</v>
      </c>
      <c r="D131" s="430">
        <v>410740</v>
      </c>
      <c r="E131" s="430">
        <v>411688.40700000001</v>
      </c>
      <c r="F131" s="430">
        <v>422078</v>
      </c>
      <c r="G131" s="462"/>
      <c r="H131" s="462"/>
      <c r="I131" s="462"/>
      <c r="J131" s="463">
        <v>0</v>
      </c>
      <c r="K131" s="463"/>
      <c r="L131" s="463"/>
      <c r="M131" s="463"/>
      <c r="N131" s="463">
        <v>0</v>
      </c>
      <c r="O131" s="463"/>
      <c r="P131" s="463"/>
      <c r="Q131" s="463"/>
      <c r="R131" s="463">
        <v>0</v>
      </c>
      <c r="S131" s="463"/>
      <c r="T131" s="463"/>
      <c r="U131" s="463"/>
      <c r="V131" s="463">
        <v>0</v>
      </c>
      <c r="W131" s="463"/>
      <c r="X131" s="463"/>
      <c r="Y131" s="463"/>
      <c r="Z131" s="463">
        <v>0</v>
      </c>
      <c r="AA131" s="463"/>
      <c r="AB131" s="463"/>
      <c r="AC131" s="463"/>
      <c r="AD131" s="463">
        <v>0</v>
      </c>
      <c r="AE131" s="463"/>
      <c r="AF131" s="463"/>
      <c r="AG131" s="463"/>
      <c r="AH131" s="463">
        <v>0</v>
      </c>
      <c r="AI131" s="388">
        <f t="shared" si="10"/>
        <v>421740</v>
      </c>
      <c r="AJ131" s="388">
        <f t="shared" si="11"/>
        <v>410740</v>
      </c>
      <c r="AK131" s="388">
        <f t="shared" si="12"/>
        <v>411688.40700000001</v>
      </c>
      <c r="AL131" s="388">
        <f t="shared" si="13"/>
        <v>422078</v>
      </c>
      <c r="AM131" s="389">
        <f t="shared" ref="AM131:AM194" si="14">J131+N131+R131+V131+Z131+AD131+AH131</f>
        <v>0</v>
      </c>
    </row>
    <row r="132" spans="1:39" s="460" customFormat="1" ht="38.25" hidden="1" x14ac:dyDescent="0.25">
      <c r="A132" s="381" t="s">
        <v>559</v>
      </c>
      <c r="B132" s="382"/>
      <c r="C132" s="383"/>
      <c r="D132" s="383"/>
      <c r="E132" s="383"/>
      <c r="F132" s="464"/>
      <c r="G132" s="465"/>
      <c r="H132" s="465"/>
      <c r="I132" s="465"/>
      <c r="J132" s="466"/>
      <c r="K132" s="466"/>
      <c r="L132" s="466"/>
      <c r="M132" s="466"/>
      <c r="N132" s="466"/>
      <c r="O132" s="466"/>
      <c r="P132" s="466"/>
      <c r="Q132" s="466"/>
      <c r="R132" s="387"/>
      <c r="S132" s="387"/>
      <c r="T132" s="387"/>
      <c r="U132" s="387"/>
      <c r="V132" s="387"/>
      <c r="W132" s="387"/>
      <c r="X132" s="387"/>
      <c r="Y132" s="387"/>
      <c r="Z132" s="387"/>
      <c r="AA132" s="387"/>
      <c r="AB132" s="387"/>
      <c r="AC132" s="387"/>
      <c r="AD132" s="387"/>
      <c r="AE132" s="387"/>
      <c r="AF132" s="387"/>
      <c r="AG132" s="387"/>
      <c r="AH132" s="387"/>
      <c r="AI132" s="388">
        <f t="shared" si="10"/>
        <v>0</v>
      </c>
      <c r="AJ132" s="388">
        <f t="shared" si="11"/>
        <v>0</v>
      </c>
      <c r="AK132" s="388">
        <f t="shared" si="12"/>
        <v>0</v>
      </c>
      <c r="AL132" s="388">
        <f t="shared" si="13"/>
        <v>0</v>
      </c>
      <c r="AM132" s="389">
        <f t="shared" si="14"/>
        <v>0</v>
      </c>
    </row>
    <row r="133" spans="1:39" s="428" customFormat="1" ht="51" hidden="1" x14ac:dyDescent="0.25">
      <c r="A133" s="427" t="s">
        <v>560</v>
      </c>
      <c r="C133" s="429"/>
      <c r="D133" s="429"/>
      <c r="E133" s="429"/>
      <c r="F133" s="467">
        <v>0</v>
      </c>
      <c r="G133" s="468"/>
      <c r="H133" s="468"/>
      <c r="I133" s="468"/>
      <c r="J133" s="469">
        <v>0</v>
      </c>
      <c r="K133" s="469"/>
      <c r="L133" s="469"/>
      <c r="M133" s="469"/>
      <c r="N133" s="469">
        <v>0</v>
      </c>
      <c r="O133" s="469"/>
      <c r="P133" s="469"/>
      <c r="Q133" s="469"/>
      <c r="R133" s="469">
        <v>0</v>
      </c>
      <c r="S133" s="469"/>
      <c r="T133" s="469"/>
      <c r="U133" s="469"/>
      <c r="V133" s="469">
        <v>0</v>
      </c>
      <c r="W133" s="469"/>
      <c r="X133" s="469"/>
      <c r="Y133" s="469"/>
      <c r="Z133" s="469">
        <v>0</v>
      </c>
      <c r="AA133" s="469"/>
      <c r="AB133" s="469"/>
      <c r="AC133" s="469"/>
      <c r="AD133" s="469">
        <v>0</v>
      </c>
      <c r="AE133" s="469"/>
      <c r="AF133" s="469"/>
      <c r="AG133" s="469"/>
      <c r="AH133" s="469">
        <v>0</v>
      </c>
      <c r="AI133" s="388">
        <f t="shared" si="10"/>
        <v>0</v>
      </c>
      <c r="AJ133" s="388">
        <f t="shared" si="11"/>
        <v>0</v>
      </c>
      <c r="AK133" s="388">
        <f t="shared" si="12"/>
        <v>0</v>
      </c>
      <c r="AL133" s="388">
        <f t="shared" si="13"/>
        <v>0</v>
      </c>
      <c r="AM133" s="389">
        <f t="shared" si="14"/>
        <v>0</v>
      </c>
    </row>
    <row r="134" spans="1:39" s="470" customFormat="1" ht="25.5" hidden="1" x14ac:dyDescent="0.2">
      <c r="A134" s="392" t="s">
        <v>561</v>
      </c>
      <c r="B134" s="418"/>
      <c r="C134" s="419"/>
      <c r="D134" s="419"/>
      <c r="E134" s="419"/>
      <c r="F134" s="395"/>
      <c r="G134" s="396"/>
      <c r="H134" s="396"/>
      <c r="I134" s="396"/>
      <c r="J134" s="459"/>
      <c r="K134" s="459"/>
      <c r="L134" s="459"/>
      <c r="M134" s="459"/>
      <c r="N134" s="398"/>
      <c r="O134" s="398"/>
      <c r="P134" s="398"/>
      <c r="Q134" s="398"/>
      <c r="R134" s="398"/>
      <c r="S134" s="398"/>
      <c r="T134" s="398"/>
      <c r="U134" s="398"/>
      <c r="V134" s="398"/>
      <c r="W134" s="398"/>
      <c r="X134" s="398"/>
      <c r="Y134" s="398"/>
      <c r="Z134" s="398"/>
      <c r="AA134" s="398"/>
      <c r="AB134" s="398"/>
      <c r="AC134" s="398"/>
      <c r="AD134" s="398"/>
      <c r="AE134" s="398"/>
      <c r="AF134" s="398"/>
      <c r="AG134" s="398"/>
      <c r="AH134" s="398"/>
      <c r="AI134" s="388">
        <f t="shared" si="10"/>
        <v>0</v>
      </c>
      <c r="AJ134" s="388">
        <f t="shared" si="11"/>
        <v>0</v>
      </c>
      <c r="AK134" s="388">
        <f t="shared" si="12"/>
        <v>0</v>
      </c>
      <c r="AL134" s="388">
        <f t="shared" si="13"/>
        <v>0</v>
      </c>
      <c r="AM134" s="389">
        <f t="shared" si="14"/>
        <v>0</v>
      </c>
    </row>
    <row r="135" spans="1:39" s="421" customFormat="1" ht="25.5" hidden="1" x14ac:dyDescent="0.2">
      <c r="A135" s="392" t="s">
        <v>562</v>
      </c>
      <c r="B135" s="418"/>
      <c r="C135" s="419"/>
      <c r="D135" s="419"/>
      <c r="E135" s="419"/>
      <c r="F135" s="420"/>
      <c r="G135" s="416"/>
      <c r="H135" s="416"/>
      <c r="I135" s="416"/>
      <c r="J135" s="459"/>
      <c r="K135" s="459"/>
      <c r="L135" s="459"/>
      <c r="M135" s="459"/>
      <c r="N135" s="398"/>
      <c r="O135" s="398"/>
      <c r="P135" s="398"/>
      <c r="Q135" s="398"/>
      <c r="R135" s="398"/>
      <c r="S135" s="398"/>
      <c r="T135" s="398"/>
      <c r="U135" s="398"/>
      <c r="V135" s="398"/>
      <c r="W135" s="398"/>
      <c r="X135" s="398"/>
      <c r="Y135" s="398"/>
      <c r="Z135" s="398"/>
      <c r="AA135" s="398"/>
      <c r="AB135" s="398"/>
      <c r="AC135" s="398"/>
      <c r="AD135" s="398"/>
      <c r="AE135" s="398"/>
      <c r="AF135" s="398"/>
      <c r="AG135" s="398"/>
      <c r="AH135" s="398"/>
      <c r="AI135" s="388">
        <f t="shared" si="10"/>
        <v>0</v>
      </c>
      <c r="AJ135" s="388">
        <f t="shared" si="11"/>
        <v>0</v>
      </c>
      <c r="AK135" s="388">
        <f t="shared" si="12"/>
        <v>0</v>
      </c>
      <c r="AL135" s="388">
        <f t="shared" si="13"/>
        <v>0</v>
      </c>
      <c r="AM135" s="389">
        <f t="shared" si="14"/>
        <v>0</v>
      </c>
    </row>
    <row r="136" spans="1:39" s="421" customFormat="1" ht="38.25" hidden="1" x14ac:dyDescent="0.2">
      <c r="A136" s="392" t="s">
        <v>563</v>
      </c>
      <c r="B136" s="418"/>
      <c r="C136" s="419"/>
      <c r="D136" s="419"/>
      <c r="E136" s="419"/>
      <c r="F136" s="395"/>
      <c r="G136" s="396"/>
      <c r="H136" s="396"/>
      <c r="I136" s="396"/>
      <c r="J136" s="459"/>
      <c r="K136" s="459"/>
      <c r="L136" s="459"/>
      <c r="M136" s="459"/>
      <c r="N136" s="398"/>
      <c r="O136" s="398"/>
      <c r="P136" s="398"/>
      <c r="Q136" s="398"/>
      <c r="R136" s="398"/>
      <c r="S136" s="398"/>
      <c r="T136" s="398"/>
      <c r="U136" s="398"/>
      <c r="V136" s="398"/>
      <c r="W136" s="398"/>
      <c r="X136" s="398"/>
      <c r="Y136" s="398"/>
      <c r="Z136" s="398"/>
      <c r="AA136" s="398"/>
      <c r="AB136" s="398"/>
      <c r="AC136" s="398"/>
      <c r="AD136" s="398"/>
      <c r="AE136" s="398"/>
      <c r="AF136" s="398"/>
      <c r="AG136" s="398"/>
      <c r="AH136" s="398"/>
      <c r="AI136" s="388">
        <f t="shared" si="10"/>
        <v>0</v>
      </c>
      <c r="AJ136" s="388">
        <f t="shared" si="11"/>
        <v>0</v>
      </c>
      <c r="AK136" s="388">
        <f t="shared" si="12"/>
        <v>0</v>
      </c>
      <c r="AL136" s="388">
        <f t="shared" si="13"/>
        <v>0</v>
      </c>
      <c r="AM136" s="389">
        <f t="shared" si="14"/>
        <v>0</v>
      </c>
    </row>
    <row r="137" spans="1:39" s="421" customFormat="1" ht="25.5" hidden="1" x14ac:dyDescent="0.2">
      <c r="A137" s="392" t="s">
        <v>564</v>
      </c>
      <c r="B137" s="418"/>
      <c r="C137" s="419"/>
      <c r="D137" s="419"/>
      <c r="E137" s="419"/>
      <c r="F137" s="420"/>
      <c r="G137" s="416"/>
      <c r="H137" s="416"/>
      <c r="I137" s="416"/>
      <c r="J137" s="459"/>
      <c r="K137" s="459"/>
      <c r="L137" s="459"/>
      <c r="M137" s="459"/>
      <c r="N137" s="398"/>
      <c r="O137" s="398"/>
      <c r="P137" s="398"/>
      <c r="Q137" s="398"/>
      <c r="R137" s="398"/>
      <c r="S137" s="398"/>
      <c r="T137" s="398"/>
      <c r="U137" s="398"/>
      <c r="V137" s="398"/>
      <c r="W137" s="398"/>
      <c r="X137" s="398"/>
      <c r="Y137" s="398"/>
      <c r="Z137" s="398"/>
      <c r="AA137" s="398"/>
      <c r="AB137" s="398"/>
      <c r="AC137" s="398"/>
      <c r="AD137" s="398"/>
      <c r="AE137" s="398"/>
      <c r="AF137" s="398"/>
      <c r="AG137" s="398"/>
      <c r="AH137" s="398"/>
      <c r="AI137" s="388">
        <f t="shared" si="10"/>
        <v>0</v>
      </c>
      <c r="AJ137" s="388">
        <f t="shared" si="11"/>
        <v>0</v>
      </c>
      <c r="AK137" s="388">
        <f t="shared" si="12"/>
        <v>0</v>
      </c>
      <c r="AL137" s="388">
        <f t="shared" si="13"/>
        <v>0</v>
      </c>
      <c r="AM137" s="389">
        <f t="shared" si="14"/>
        <v>0</v>
      </c>
    </row>
    <row r="138" spans="1:39" s="421" customFormat="1" ht="25.5" hidden="1" x14ac:dyDescent="0.2">
      <c r="A138" s="392" t="s">
        <v>565</v>
      </c>
      <c r="B138" s="418"/>
      <c r="C138" s="419"/>
      <c r="D138" s="419"/>
      <c r="E138" s="419"/>
      <c r="F138" s="420"/>
      <c r="G138" s="416"/>
      <c r="H138" s="416"/>
      <c r="I138" s="416"/>
      <c r="J138" s="459"/>
      <c r="K138" s="459"/>
      <c r="L138" s="459"/>
      <c r="M138" s="459"/>
      <c r="N138" s="398"/>
      <c r="O138" s="398"/>
      <c r="P138" s="398"/>
      <c r="Q138" s="398"/>
      <c r="R138" s="398"/>
      <c r="S138" s="398"/>
      <c r="T138" s="398"/>
      <c r="U138" s="398"/>
      <c r="V138" s="398"/>
      <c r="W138" s="398"/>
      <c r="X138" s="398"/>
      <c r="Y138" s="398"/>
      <c r="Z138" s="398"/>
      <c r="AA138" s="398"/>
      <c r="AB138" s="398"/>
      <c r="AC138" s="398"/>
      <c r="AD138" s="398"/>
      <c r="AE138" s="398"/>
      <c r="AF138" s="398"/>
      <c r="AG138" s="398"/>
      <c r="AH138" s="398"/>
      <c r="AI138" s="388">
        <f t="shared" si="10"/>
        <v>0</v>
      </c>
      <c r="AJ138" s="388">
        <f t="shared" si="11"/>
        <v>0</v>
      </c>
      <c r="AK138" s="388">
        <f t="shared" si="12"/>
        <v>0</v>
      </c>
      <c r="AL138" s="388">
        <f t="shared" si="13"/>
        <v>0</v>
      </c>
      <c r="AM138" s="389">
        <f t="shared" si="14"/>
        <v>0</v>
      </c>
    </row>
    <row r="139" spans="1:39" s="421" customFormat="1" ht="28.5" hidden="1" customHeight="1" x14ac:dyDescent="0.2">
      <c r="A139" s="392" t="s">
        <v>566</v>
      </c>
      <c r="B139" s="418"/>
      <c r="C139" s="419"/>
      <c r="D139" s="419"/>
      <c r="E139" s="419"/>
      <c r="F139" s="420"/>
      <c r="G139" s="416"/>
      <c r="H139" s="416"/>
      <c r="I139" s="416"/>
      <c r="J139" s="459"/>
      <c r="K139" s="459"/>
      <c r="L139" s="459"/>
      <c r="M139" s="459"/>
      <c r="N139" s="398"/>
      <c r="O139" s="398"/>
      <c r="P139" s="398"/>
      <c r="Q139" s="398"/>
      <c r="R139" s="398"/>
      <c r="S139" s="398"/>
      <c r="T139" s="398"/>
      <c r="U139" s="398"/>
      <c r="V139" s="398"/>
      <c r="W139" s="398"/>
      <c r="X139" s="398"/>
      <c r="Y139" s="398"/>
      <c r="Z139" s="398"/>
      <c r="AA139" s="398"/>
      <c r="AB139" s="398"/>
      <c r="AC139" s="398"/>
      <c r="AD139" s="398"/>
      <c r="AE139" s="398"/>
      <c r="AF139" s="398"/>
      <c r="AG139" s="398"/>
      <c r="AH139" s="398"/>
      <c r="AI139" s="388">
        <f t="shared" si="10"/>
        <v>0</v>
      </c>
      <c r="AJ139" s="388">
        <f t="shared" si="11"/>
        <v>0</v>
      </c>
      <c r="AK139" s="388">
        <f t="shared" si="12"/>
        <v>0</v>
      </c>
      <c r="AL139" s="388">
        <f t="shared" si="13"/>
        <v>0</v>
      </c>
      <c r="AM139" s="389">
        <f t="shared" si="14"/>
        <v>0</v>
      </c>
    </row>
    <row r="140" spans="1:39" s="421" customFormat="1" ht="25.5" hidden="1" x14ac:dyDescent="0.2">
      <c r="A140" s="392" t="s">
        <v>567</v>
      </c>
      <c r="B140" s="418"/>
      <c r="C140" s="419"/>
      <c r="D140" s="419"/>
      <c r="E140" s="419"/>
      <c r="F140" s="420"/>
      <c r="G140" s="416"/>
      <c r="H140" s="416"/>
      <c r="I140" s="416"/>
      <c r="J140" s="459"/>
      <c r="K140" s="459"/>
      <c r="L140" s="459"/>
      <c r="M140" s="459"/>
      <c r="N140" s="398"/>
      <c r="O140" s="398"/>
      <c r="P140" s="398"/>
      <c r="Q140" s="398"/>
      <c r="R140" s="398"/>
      <c r="S140" s="398"/>
      <c r="T140" s="398"/>
      <c r="U140" s="398"/>
      <c r="V140" s="398"/>
      <c r="W140" s="398"/>
      <c r="X140" s="398"/>
      <c r="Y140" s="398"/>
      <c r="Z140" s="398"/>
      <c r="AA140" s="398"/>
      <c r="AB140" s="398"/>
      <c r="AC140" s="398"/>
      <c r="AD140" s="398"/>
      <c r="AE140" s="398"/>
      <c r="AF140" s="398"/>
      <c r="AG140" s="398"/>
      <c r="AH140" s="398"/>
      <c r="AI140" s="388">
        <f t="shared" si="10"/>
        <v>0</v>
      </c>
      <c r="AJ140" s="388">
        <f t="shared" si="11"/>
        <v>0</v>
      </c>
      <c r="AK140" s="388">
        <f t="shared" si="12"/>
        <v>0</v>
      </c>
      <c r="AL140" s="388">
        <f t="shared" si="13"/>
        <v>0</v>
      </c>
      <c r="AM140" s="389">
        <f t="shared" si="14"/>
        <v>0</v>
      </c>
    </row>
    <row r="141" spans="1:39" s="421" customFormat="1" ht="25.5" hidden="1" x14ac:dyDescent="0.2">
      <c r="A141" s="392" t="s">
        <v>568</v>
      </c>
      <c r="B141" s="418"/>
      <c r="C141" s="419"/>
      <c r="D141" s="419"/>
      <c r="E141" s="419"/>
      <c r="F141" s="420"/>
      <c r="G141" s="416"/>
      <c r="H141" s="416"/>
      <c r="I141" s="416"/>
      <c r="J141" s="459"/>
      <c r="K141" s="459"/>
      <c r="L141" s="459"/>
      <c r="M141" s="459"/>
      <c r="N141" s="398"/>
      <c r="O141" s="398"/>
      <c r="P141" s="398"/>
      <c r="Q141" s="398"/>
      <c r="R141" s="398"/>
      <c r="S141" s="398"/>
      <c r="T141" s="398"/>
      <c r="U141" s="398"/>
      <c r="V141" s="398"/>
      <c r="W141" s="398"/>
      <c r="X141" s="398"/>
      <c r="Y141" s="398"/>
      <c r="Z141" s="398"/>
      <c r="AA141" s="398"/>
      <c r="AB141" s="398"/>
      <c r="AC141" s="398"/>
      <c r="AD141" s="398"/>
      <c r="AE141" s="398"/>
      <c r="AF141" s="398"/>
      <c r="AG141" s="398"/>
      <c r="AH141" s="398"/>
      <c r="AI141" s="388">
        <f t="shared" si="10"/>
        <v>0</v>
      </c>
      <c r="AJ141" s="388">
        <f t="shared" si="11"/>
        <v>0</v>
      </c>
      <c r="AK141" s="388">
        <f t="shared" si="12"/>
        <v>0</v>
      </c>
      <c r="AL141" s="388">
        <f t="shared" si="13"/>
        <v>0</v>
      </c>
      <c r="AM141" s="389">
        <f t="shared" si="14"/>
        <v>0</v>
      </c>
    </row>
    <row r="142" spans="1:39" s="421" customFormat="1" ht="25.5" hidden="1" x14ac:dyDescent="0.2">
      <c r="A142" s="392" t="s">
        <v>569</v>
      </c>
      <c r="B142" s="418"/>
      <c r="C142" s="419"/>
      <c r="D142" s="419"/>
      <c r="E142" s="419"/>
      <c r="F142" s="420"/>
      <c r="G142" s="416"/>
      <c r="H142" s="416"/>
      <c r="I142" s="416"/>
      <c r="J142" s="459"/>
      <c r="K142" s="459"/>
      <c r="L142" s="459"/>
      <c r="M142" s="459"/>
      <c r="N142" s="398"/>
      <c r="O142" s="398"/>
      <c r="P142" s="398"/>
      <c r="Q142" s="398"/>
      <c r="R142" s="398"/>
      <c r="S142" s="398"/>
      <c r="T142" s="398"/>
      <c r="U142" s="398"/>
      <c r="V142" s="398"/>
      <c r="W142" s="398"/>
      <c r="X142" s="398"/>
      <c r="Y142" s="398"/>
      <c r="Z142" s="398"/>
      <c r="AA142" s="398"/>
      <c r="AB142" s="398"/>
      <c r="AC142" s="398"/>
      <c r="AD142" s="398"/>
      <c r="AE142" s="398"/>
      <c r="AF142" s="398"/>
      <c r="AG142" s="398"/>
      <c r="AH142" s="398"/>
      <c r="AI142" s="388">
        <f t="shared" si="10"/>
        <v>0</v>
      </c>
      <c r="AJ142" s="388">
        <f t="shared" si="11"/>
        <v>0</v>
      </c>
      <c r="AK142" s="388">
        <f t="shared" si="12"/>
        <v>0</v>
      </c>
      <c r="AL142" s="388">
        <f t="shared" si="13"/>
        <v>0</v>
      </c>
      <c r="AM142" s="389">
        <f t="shared" si="14"/>
        <v>0</v>
      </c>
    </row>
    <row r="143" spans="1:39" s="421" customFormat="1" ht="25.5" hidden="1" x14ac:dyDescent="0.2">
      <c r="A143" s="392" t="s">
        <v>570</v>
      </c>
      <c r="B143" s="418"/>
      <c r="C143" s="419"/>
      <c r="D143" s="419"/>
      <c r="E143" s="419"/>
      <c r="F143" s="420"/>
      <c r="G143" s="416"/>
      <c r="H143" s="416"/>
      <c r="I143" s="416"/>
      <c r="J143" s="451"/>
      <c r="K143" s="451"/>
      <c r="L143" s="451"/>
      <c r="M143" s="451"/>
      <c r="N143" s="451"/>
      <c r="O143" s="451"/>
      <c r="P143" s="451"/>
      <c r="Q143" s="451"/>
      <c r="R143" s="398"/>
      <c r="S143" s="398"/>
      <c r="T143" s="398"/>
      <c r="U143" s="398"/>
      <c r="V143" s="398"/>
      <c r="W143" s="398"/>
      <c r="X143" s="398"/>
      <c r="Y143" s="398"/>
      <c r="Z143" s="398"/>
      <c r="AA143" s="398"/>
      <c r="AB143" s="398"/>
      <c r="AC143" s="398"/>
      <c r="AD143" s="398"/>
      <c r="AE143" s="398"/>
      <c r="AF143" s="398"/>
      <c r="AG143" s="398"/>
      <c r="AH143" s="398"/>
      <c r="AI143" s="388">
        <f t="shared" si="10"/>
        <v>0</v>
      </c>
      <c r="AJ143" s="388">
        <f t="shared" si="11"/>
        <v>0</v>
      </c>
      <c r="AK143" s="388">
        <f t="shared" si="12"/>
        <v>0</v>
      </c>
      <c r="AL143" s="388">
        <f t="shared" si="13"/>
        <v>0</v>
      </c>
      <c r="AM143" s="389">
        <f t="shared" si="14"/>
        <v>0</v>
      </c>
    </row>
    <row r="144" spans="1:39" s="473" customFormat="1" ht="51" hidden="1" x14ac:dyDescent="0.2">
      <c r="A144" s="427" t="s">
        <v>571</v>
      </c>
      <c r="B144" s="471"/>
      <c r="C144" s="472"/>
      <c r="D144" s="472"/>
      <c r="E144" s="472"/>
      <c r="F144" s="467">
        <v>0</v>
      </c>
      <c r="G144" s="468"/>
      <c r="H144" s="468"/>
      <c r="I144" s="468"/>
      <c r="J144" s="469">
        <v>0</v>
      </c>
      <c r="K144" s="469"/>
      <c r="L144" s="469"/>
      <c r="M144" s="469"/>
      <c r="N144" s="469">
        <v>0</v>
      </c>
      <c r="O144" s="469"/>
      <c r="P144" s="469"/>
      <c r="Q144" s="469"/>
      <c r="R144" s="469">
        <v>0</v>
      </c>
      <c r="S144" s="469"/>
      <c r="T144" s="469"/>
      <c r="U144" s="469"/>
      <c r="V144" s="469">
        <v>0</v>
      </c>
      <c r="W144" s="469"/>
      <c r="X144" s="469"/>
      <c r="Y144" s="469"/>
      <c r="Z144" s="469">
        <v>0</v>
      </c>
      <c r="AA144" s="469"/>
      <c r="AB144" s="469"/>
      <c r="AC144" s="469"/>
      <c r="AD144" s="469">
        <v>0</v>
      </c>
      <c r="AE144" s="469"/>
      <c r="AF144" s="469"/>
      <c r="AG144" s="469"/>
      <c r="AH144" s="469">
        <v>0</v>
      </c>
      <c r="AI144" s="388">
        <f t="shared" si="10"/>
        <v>0</v>
      </c>
      <c r="AJ144" s="388">
        <f t="shared" si="11"/>
        <v>0</v>
      </c>
      <c r="AK144" s="388">
        <f t="shared" si="12"/>
        <v>0</v>
      </c>
      <c r="AL144" s="388">
        <f t="shared" si="13"/>
        <v>0</v>
      </c>
      <c r="AM144" s="389">
        <f t="shared" si="14"/>
        <v>0</v>
      </c>
    </row>
    <row r="145" spans="1:39" s="421" customFormat="1" ht="25.5" hidden="1" x14ac:dyDescent="0.2">
      <c r="A145" s="392" t="s">
        <v>572</v>
      </c>
      <c r="B145" s="418"/>
      <c r="C145" s="419"/>
      <c r="D145" s="419"/>
      <c r="E145" s="419"/>
      <c r="F145" s="420"/>
      <c r="G145" s="416"/>
      <c r="H145" s="416"/>
      <c r="I145" s="416"/>
      <c r="J145" s="423"/>
      <c r="K145" s="423"/>
      <c r="L145" s="423"/>
      <c r="M145" s="423"/>
      <c r="N145" s="414"/>
      <c r="O145" s="414"/>
      <c r="P145" s="414"/>
      <c r="Q145" s="414"/>
      <c r="R145" s="414"/>
      <c r="S145" s="414"/>
      <c r="T145" s="414"/>
      <c r="U145" s="414"/>
      <c r="V145" s="414"/>
      <c r="W145" s="414"/>
      <c r="X145" s="414"/>
      <c r="Y145" s="414"/>
      <c r="Z145" s="414"/>
      <c r="AA145" s="414"/>
      <c r="AB145" s="414"/>
      <c r="AC145" s="414"/>
      <c r="AD145" s="414"/>
      <c r="AE145" s="414"/>
      <c r="AF145" s="414"/>
      <c r="AG145" s="414"/>
      <c r="AH145" s="414"/>
      <c r="AI145" s="388">
        <f t="shared" si="10"/>
        <v>0</v>
      </c>
      <c r="AJ145" s="388">
        <f t="shared" si="11"/>
        <v>0</v>
      </c>
      <c r="AK145" s="388">
        <f t="shared" si="12"/>
        <v>0</v>
      </c>
      <c r="AL145" s="388">
        <f t="shared" si="13"/>
        <v>0</v>
      </c>
      <c r="AM145" s="389">
        <f t="shared" si="14"/>
        <v>0</v>
      </c>
    </row>
    <row r="146" spans="1:39" s="421" customFormat="1" ht="25.5" hidden="1" x14ac:dyDescent="0.2">
      <c r="A146" s="392" t="s">
        <v>573</v>
      </c>
      <c r="B146" s="418"/>
      <c r="C146" s="419"/>
      <c r="D146" s="419"/>
      <c r="E146" s="419"/>
      <c r="F146" s="420"/>
      <c r="G146" s="416"/>
      <c r="H146" s="416"/>
      <c r="I146" s="416"/>
      <c r="J146" s="423"/>
      <c r="K146" s="423"/>
      <c r="L146" s="423"/>
      <c r="M146" s="423"/>
      <c r="N146" s="414"/>
      <c r="O146" s="414"/>
      <c r="P146" s="414"/>
      <c r="Q146" s="414"/>
      <c r="R146" s="414"/>
      <c r="S146" s="414"/>
      <c r="T146" s="414"/>
      <c r="U146" s="414"/>
      <c r="V146" s="414"/>
      <c r="W146" s="414"/>
      <c r="X146" s="414"/>
      <c r="Y146" s="414"/>
      <c r="Z146" s="414"/>
      <c r="AA146" s="414"/>
      <c r="AB146" s="414"/>
      <c r="AC146" s="414"/>
      <c r="AD146" s="414"/>
      <c r="AE146" s="414"/>
      <c r="AF146" s="414"/>
      <c r="AG146" s="414"/>
      <c r="AH146" s="414"/>
      <c r="AI146" s="388">
        <f t="shared" si="10"/>
        <v>0</v>
      </c>
      <c r="AJ146" s="388">
        <f t="shared" si="11"/>
        <v>0</v>
      </c>
      <c r="AK146" s="388">
        <f t="shared" si="12"/>
        <v>0</v>
      </c>
      <c r="AL146" s="388">
        <f t="shared" si="13"/>
        <v>0</v>
      </c>
      <c r="AM146" s="389">
        <f t="shared" si="14"/>
        <v>0</v>
      </c>
    </row>
    <row r="147" spans="1:39" s="421" customFormat="1" ht="38.25" hidden="1" x14ac:dyDescent="0.2">
      <c r="A147" s="392" t="s">
        <v>574</v>
      </c>
      <c r="B147" s="418"/>
      <c r="C147" s="419"/>
      <c r="D147" s="419"/>
      <c r="E147" s="419"/>
      <c r="F147" s="395"/>
      <c r="G147" s="396"/>
      <c r="H147" s="396"/>
      <c r="I147" s="396"/>
      <c r="J147" s="423"/>
      <c r="K147" s="423"/>
      <c r="L147" s="423"/>
      <c r="M147" s="423"/>
      <c r="N147" s="414"/>
      <c r="O147" s="414"/>
      <c r="P147" s="414"/>
      <c r="Q147" s="414"/>
      <c r="R147" s="414"/>
      <c r="S147" s="414"/>
      <c r="T147" s="414"/>
      <c r="U147" s="414"/>
      <c r="V147" s="414"/>
      <c r="W147" s="414"/>
      <c r="X147" s="414"/>
      <c r="Y147" s="414"/>
      <c r="Z147" s="414"/>
      <c r="AA147" s="414"/>
      <c r="AB147" s="414"/>
      <c r="AC147" s="414"/>
      <c r="AD147" s="414"/>
      <c r="AE147" s="414"/>
      <c r="AF147" s="414"/>
      <c r="AG147" s="414"/>
      <c r="AH147" s="414"/>
      <c r="AI147" s="388">
        <f t="shared" si="10"/>
        <v>0</v>
      </c>
      <c r="AJ147" s="388">
        <f t="shared" si="11"/>
        <v>0</v>
      </c>
      <c r="AK147" s="388">
        <f t="shared" si="12"/>
        <v>0</v>
      </c>
      <c r="AL147" s="388">
        <f t="shared" si="13"/>
        <v>0</v>
      </c>
      <c r="AM147" s="389">
        <f t="shared" si="14"/>
        <v>0</v>
      </c>
    </row>
    <row r="148" spans="1:39" s="421" customFormat="1" ht="25.5" hidden="1" x14ac:dyDescent="0.2">
      <c r="A148" s="392" t="s">
        <v>575</v>
      </c>
      <c r="B148" s="418"/>
      <c r="C148" s="419"/>
      <c r="D148" s="419"/>
      <c r="E148" s="419"/>
      <c r="F148" s="420"/>
      <c r="G148" s="416"/>
      <c r="H148" s="416"/>
      <c r="I148" s="416"/>
      <c r="J148" s="423"/>
      <c r="K148" s="423"/>
      <c r="L148" s="423"/>
      <c r="M148" s="423"/>
      <c r="N148" s="414"/>
      <c r="O148" s="414"/>
      <c r="P148" s="414"/>
      <c r="Q148" s="414"/>
      <c r="R148" s="414"/>
      <c r="S148" s="414"/>
      <c r="T148" s="414"/>
      <c r="U148" s="414"/>
      <c r="V148" s="414"/>
      <c r="W148" s="414"/>
      <c r="X148" s="414"/>
      <c r="Y148" s="414"/>
      <c r="Z148" s="414"/>
      <c r="AA148" s="414"/>
      <c r="AB148" s="414"/>
      <c r="AC148" s="414"/>
      <c r="AD148" s="414"/>
      <c r="AE148" s="414"/>
      <c r="AF148" s="414"/>
      <c r="AG148" s="414"/>
      <c r="AH148" s="414"/>
      <c r="AI148" s="388">
        <f t="shared" si="10"/>
        <v>0</v>
      </c>
      <c r="AJ148" s="388">
        <f t="shared" si="11"/>
        <v>0</v>
      </c>
      <c r="AK148" s="388">
        <f t="shared" si="12"/>
        <v>0</v>
      </c>
      <c r="AL148" s="388">
        <f t="shared" si="13"/>
        <v>0</v>
      </c>
      <c r="AM148" s="389">
        <f t="shared" si="14"/>
        <v>0</v>
      </c>
    </row>
    <row r="149" spans="1:39" s="421" customFormat="1" ht="25.5" hidden="1" x14ac:dyDescent="0.2">
      <c r="A149" s="392" t="s">
        <v>576</v>
      </c>
      <c r="B149" s="418"/>
      <c r="C149" s="419"/>
      <c r="D149" s="419"/>
      <c r="E149" s="419"/>
      <c r="F149" s="420"/>
      <c r="G149" s="416"/>
      <c r="H149" s="416"/>
      <c r="I149" s="416"/>
      <c r="J149" s="423"/>
      <c r="K149" s="423"/>
      <c r="L149" s="423"/>
      <c r="M149" s="423"/>
      <c r="N149" s="414"/>
      <c r="O149" s="414"/>
      <c r="P149" s="414"/>
      <c r="Q149" s="414"/>
      <c r="R149" s="414"/>
      <c r="S149" s="414"/>
      <c r="T149" s="414"/>
      <c r="U149" s="414"/>
      <c r="V149" s="414"/>
      <c r="W149" s="414"/>
      <c r="X149" s="414"/>
      <c r="Y149" s="414"/>
      <c r="Z149" s="414"/>
      <c r="AA149" s="414"/>
      <c r="AB149" s="414"/>
      <c r="AC149" s="414"/>
      <c r="AD149" s="414"/>
      <c r="AE149" s="414"/>
      <c r="AF149" s="414"/>
      <c r="AG149" s="414"/>
      <c r="AH149" s="414"/>
      <c r="AI149" s="388">
        <f t="shared" si="10"/>
        <v>0</v>
      </c>
      <c r="AJ149" s="388">
        <f t="shared" si="11"/>
        <v>0</v>
      </c>
      <c r="AK149" s="388">
        <f t="shared" si="12"/>
        <v>0</v>
      </c>
      <c r="AL149" s="388">
        <f t="shared" si="13"/>
        <v>0</v>
      </c>
      <c r="AM149" s="389">
        <f t="shared" si="14"/>
        <v>0</v>
      </c>
    </row>
    <row r="150" spans="1:39" s="421" customFormat="1" ht="28.5" hidden="1" customHeight="1" x14ac:dyDescent="0.2">
      <c r="A150" s="392" t="s">
        <v>577</v>
      </c>
      <c r="B150" s="418"/>
      <c r="C150" s="419"/>
      <c r="D150" s="419"/>
      <c r="E150" s="419"/>
      <c r="F150" s="420"/>
      <c r="G150" s="416"/>
      <c r="H150" s="416"/>
      <c r="I150" s="416"/>
      <c r="J150" s="423"/>
      <c r="K150" s="423"/>
      <c r="L150" s="423"/>
      <c r="M150" s="423"/>
      <c r="N150" s="414"/>
      <c r="O150" s="414"/>
      <c r="P150" s="414"/>
      <c r="Q150" s="414"/>
      <c r="R150" s="414"/>
      <c r="S150" s="414"/>
      <c r="T150" s="414"/>
      <c r="U150" s="414"/>
      <c r="V150" s="414"/>
      <c r="W150" s="414"/>
      <c r="X150" s="414"/>
      <c r="Y150" s="414"/>
      <c r="Z150" s="414"/>
      <c r="AA150" s="414"/>
      <c r="AB150" s="414"/>
      <c r="AC150" s="414"/>
      <c r="AD150" s="414"/>
      <c r="AE150" s="414"/>
      <c r="AF150" s="414"/>
      <c r="AG150" s="414"/>
      <c r="AH150" s="414"/>
      <c r="AI150" s="388">
        <f t="shared" si="10"/>
        <v>0</v>
      </c>
      <c r="AJ150" s="388">
        <f t="shared" si="11"/>
        <v>0</v>
      </c>
      <c r="AK150" s="388">
        <f t="shared" si="12"/>
        <v>0</v>
      </c>
      <c r="AL150" s="388">
        <f t="shared" si="13"/>
        <v>0</v>
      </c>
      <c r="AM150" s="389">
        <f t="shared" si="14"/>
        <v>0</v>
      </c>
    </row>
    <row r="151" spans="1:39" s="421" customFormat="1" ht="25.5" hidden="1" x14ac:dyDescent="0.2">
      <c r="A151" s="392" t="s">
        <v>578</v>
      </c>
      <c r="B151" s="418"/>
      <c r="C151" s="419"/>
      <c r="D151" s="419"/>
      <c r="E151" s="419"/>
      <c r="F151" s="420"/>
      <c r="G151" s="416"/>
      <c r="H151" s="416"/>
      <c r="I151" s="416"/>
      <c r="J151" s="423"/>
      <c r="K151" s="423"/>
      <c r="L151" s="423"/>
      <c r="M151" s="423"/>
      <c r="N151" s="414"/>
      <c r="O151" s="414"/>
      <c r="P151" s="414"/>
      <c r="Q151" s="414"/>
      <c r="R151" s="414"/>
      <c r="S151" s="414"/>
      <c r="T151" s="414"/>
      <c r="U151" s="414"/>
      <c r="V151" s="414"/>
      <c r="W151" s="414"/>
      <c r="X151" s="414"/>
      <c r="Y151" s="414"/>
      <c r="Z151" s="414"/>
      <c r="AA151" s="414"/>
      <c r="AB151" s="414"/>
      <c r="AC151" s="414"/>
      <c r="AD151" s="414"/>
      <c r="AE151" s="414"/>
      <c r="AF151" s="414"/>
      <c r="AG151" s="414"/>
      <c r="AH151" s="414"/>
      <c r="AI151" s="388">
        <f t="shared" si="10"/>
        <v>0</v>
      </c>
      <c r="AJ151" s="388">
        <f t="shared" si="11"/>
        <v>0</v>
      </c>
      <c r="AK151" s="388">
        <f t="shared" si="12"/>
        <v>0</v>
      </c>
      <c r="AL151" s="388">
        <f t="shared" si="13"/>
        <v>0</v>
      </c>
      <c r="AM151" s="389">
        <f t="shared" si="14"/>
        <v>0</v>
      </c>
    </row>
    <row r="152" spans="1:39" s="421" customFormat="1" ht="25.5" hidden="1" x14ac:dyDescent="0.2">
      <c r="A152" s="392" t="s">
        <v>579</v>
      </c>
      <c r="B152" s="418"/>
      <c r="C152" s="419"/>
      <c r="D152" s="419"/>
      <c r="E152" s="419"/>
      <c r="F152" s="420"/>
      <c r="G152" s="416"/>
      <c r="H152" s="416"/>
      <c r="I152" s="416"/>
      <c r="J152" s="423"/>
      <c r="K152" s="423"/>
      <c r="L152" s="423"/>
      <c r="M152" s="423"/>
      <c r="N152" s="414"/>
      <c r="O152" s="414"/>
      <c r="P152" s="414"/>
      <c r="Q152" s="414"/>
      <c r="R152" s="414"/>
      <c r="S152" s="414"/>
      <c r="T152" s="414"/>
      <c r="U152" s="414"/>
      <c r="V152" s="414"/>
      <c r="W152" s="414"/>
      <c r="X152" s="414"/>
      <c r="Y152" s="414"/>
      <c r="Z152" s="414"/>
      <c r="AA152" s="414"/>
      <c r="AB152" s="414"/>
      <c r="AC152" s="414"/>
      <c r="AD152" s="414"/>
      <c r="AE152" s="414"/>
      <c r="AF152" s="414"/>
      <c r="AG152" s="414"/>
      <c r="AH152" s="414"/>
      <c r="AI152" s="388">
        <f t="shared" si="10"/>
        <v>0</v>
      </c>
      <c r="AJ152" s="388">
        <f t="shared" si="11"/>
        <v>0</v>
      </c>
      <c r="AK152" s="388">
        <f t="shared" si="12"/>
        <v>0</v>
      </c>
      <c r="AL152" s="388">
        <f t="shared" si="13"/>
        <v>0</v>
      </c>
      <c r="AM152" s="389">
        <f t="shared" si="14"/>
        <v>0</v>
      </c>
    </row>
    <row r="153" spans="1:39" s="421" customFormat="1" ht="25.5" hidden="1" x14ac:dyDescent="0.2">
      <c r="A153" s="392" t="s">
        <v>580</v>
      </c>
      <c r="B153" s="418"/>
      <c r="C153" s="419"/>
      <c r="D153" s="419"/>
      <c r="E153" s="419"/>
      <c r="F153" s="420"/>
      <c r="G153" s="416"/>
      <c r="H153" s="416"/>
      <c r="I153" s="416"/>
      <c r="J153" s="423"/>
      <c r="K153" s="423"/>
      <c r="L153" s="423"/>
      <c r="M153" s="423"/>
      <c r="N153" s="414"/>
      <c r="O153" s="414"/>
      <c r="P153" s="414"/>
      <c r="Q153" s="414"/>
      <c r="R153" s="414"/>
      <c r="S153" s="414"/>
      <c r="T153" s="414"/>
      <c r="U153" s="414"/>
      <c r="V153" s="414"/>
      <c r="W153" s="414"/>
      <c r="X153" s="414"/>
      <c r="Y153" s="414"/>
      <c r="Z153" s="414"/>
      <c r="AA153" s="414"/>
      <c r="AB153" s="414"/>
      <c r="AC153" s="414"/>
      <c r="AD153" s="414"/>
      <c r="AE153" s="414"/>
      <c r="AF153" s="414"/>
      <c r="AG153" s="414"/>
      <c r="AH153" s="414"/>
      <c r="AI153" s="388">
        <f t="shared" ref="AI153:AI216" si="15">C153+G153+K153+O153+S153+W153+AA153+AE153</f>
        <v>0</v>
      </c>
      <c r="AJ153" s="388">
        <f t="shared" ref="AJ153:AJ216" si="16">D153+H153+L153+P153+T153+X153+AB153+AF153</f>
        <v>0</v>
      </c>
      <c r="AK153" s="388">
        <f t="shared" ref="AK153:AK216" si="17">E153+I153+M153+Q153+U153+Y153+AC153+AG153</f>
        <v>0</v>
      </c>
      <c r="AL153" s="388">
        <f t="shared" ref="AL153:AL216" si="18">F153+J153+N153+R153+V153+Z153+AD153+AH153</f>
        <v>0</v>
      </c>
      <c r="AM153" s="389">
        <f t="shared" si="14"/>
        <v>0</v>
      </c>
    </row>
    <row r="154" spans="1:39" s="421" customFormat="1" ht="25.5" hidden="1" x14ac:dyDescent="0.2">
      <c r="A154" s="392" t="s">
        <v>581</v>
      </c>
      <c r="B154" s="418"/>
      <c r="C154" s="419"/>
      <c r="D154" s="419"/>
      <c r="E154" s="419"/>
      <c r="F154" s="420"/>
      <c r="G154" s="416"/>
      <c r="H154" s="416"/>
      <c r="I154" s="416"/>
      <c r="J154" s="451"/>
      <c r="K154" s="451"/>
      <c r="L154" s="451"/>
      <c r="M154" s="451"/>
      <c r="N154" s="451"/>
      <c r="O154" s="451"/>
      <c r="P154" s="451"/>
      <c r="Q154" s="451"/>
      <c r="R154" s="414"/>
      <c r="S154" s="414"/>
      <c r="T154" s="414"/>
      <c r="U154" s="414"/>
      <c r="V154" s="414"/>
      <c r="W154" s="414"/>
      <c r="X154" s="414"/>
      <c r="Y154" s="414"/>
      <c r="Z154" s="414"/>
      <c r="AA154" s="414"/>
      <c r="AB154" s="414"/>
      <c r="AC154" s="414"/>
      <c r="AD154" s="414"/>
      <c r="AE154" s="414"/>
      <c r="AF154" s="414"/>
      <c r="AG154" s="414"/>
      <c r="AH154" s="414"/>
      <c r="AI154" s="388">
        <f t="shared" si="15"/>
        <v>0</v>
      </c>
      <c r="AJ154" s="388">
        <f t="shared" si="16"/>
        <v>0</v>
      </c>
      <c r="AK154" s="388">
        <f t="shared" si="17"/>
        <v>0</v>
      </c>
      <c r="AL154" s="388">
        <f t="shared" si="18"/>
        <v>0</v>
      </c>
      <c r="AM154" s="389">
        <f t="shared" si="14"/>
        <v>0</v>
      </c>
    </row>
    <row r="155" spans="1:39" s="429" customFormat="1" ht="25.5" x14ac:dyDescent="0.25">
      <c r="A155" s="427" t="s">
        <v>833</v>
      </c>
      <c r="C155" s="429">
        <v>110000</v>
      </c>
      <c r="D155" s="429">
        <v>188000</v>
      </c>
      <c r="E155" s="429">
        <v>118379.86599999999</v>
      </c>
      <c r="F155" s="430">
        <v>97725</v>
      </c>
      <c r="G155" s="468"/>
      <c r="H155" s="468"/>
      <c r="I155" s="468"/>
      <c r="J155" s="469">
        <v>0</v>
      </c>
      <c r="K155" s="469"/>
      <c r="L155" s="469"/>
      <c r="M155" s="469"/>
      <c r="N155" s="469">
        <v>0</v>
      </c>
      <c r="O155" s="469"/>
      <c r="P155" s="469"/>
      <c r="Q155" s="469"/>
      <c r="R155" s="469">
        <v>0</v>
      </c>
      <c r="S155" s="469"/>
      <c r="T155" s="469"/>
      <c r="U155" s="469"/>
      <c r="V155" s="469">
        <v>0</v>
      </c>
      <c r="W155" s="469"/>
      <c r="X155" s="469"/>
      <c r="Y155" s="469"/>
      <c r="Z155" s="469">
        <v>0</v>
      </c>
      <c r="AA155" s="469"/>
      <c r="AB155" s="469"/>
      <c r="AC155" s="469"/>
      <c r="AD155" s="469">
        <v>0</v>
      </c>
      <c r="AE155" s="469"/>
      <c r="AF155" s="469"/>
      <c r="AG155" s="469"/>
      <c r="AH155" s="469">
        <v>0</v>
      </c>
      <c r="AI155" s="388">
        <f t="shared" si="15"/>
        <v>110000</v>
      </c>
      <c r="AJ155" s="388">
        <f t="shared" si="16"/>
        <v>188000</v>
      </c>
      <c r="AK155" s="388">
        <f t="shared" si="17"/>
        <v>118379.86599999999</v>
      </c>
      <c r="AL155" s="388">
        <f t="shared" si="18"/>
        <v>97725</v>
      </c>
      <c r="AM155" s="389">
        <f t="shared" si="14"/>
        <v>0</v>
      </c>
    </row>
    <row r="156" spans="1:39" s="470" customFormat="1" ht="25.5" x14ac:dyDescent="0.2">
      <c r="A156" s="392" t="s">
        <v>582</v>
      </c>
      <c r="B156" s="418"/>
      <c r="C156" s="419"/>
      <c r="D156" s="419"/>
      <c r="E156" s="545">
        <v>107295.89</v>
      </c>
      <c r="F156" s="420">
        <v>50000</v>
      </c>
      <c r="G156" s="416"/>
      <c r="H156" s="416"/>
      <c r="I156" s="416"/>
      <c r="J156" s="423"/>
      <c r="K156" s="423"/>
      <c r="L156" s="423"/>
      <c r="M156" s="423"/>
      <c r="N156" s="414"/>
      <c r="O156" s="414"/>
      <c r="P156" s="414"/>
      <c r="Q156" s="414"/>
      <c r="R156" s="414"/>
      <c r="S156" s="414"/>
      <c r="T156" s="414"/>
      <c r="U156" s="414"/>
      <c r="V156" s="414"/>
      <c r="W156" s="414"/>
      <c r="X156" s="414"/>
      <c r="Y156" s="414"/>
      <c r="Z156" s="414"/>
      <c r="AA156" s="414"/>
      <c r="AB156" s="414"/>
      <c r="AC156" s="414"/>
      <c r="AD156" s="414"/>
      <c r="AE156" s="414"/>
      <c r="AF156" s="414"/>
      <c r="AG156" s="414"/>
      <c r="AH156" s="414"/>
      <c r="AI156" s="388">
        <f t="shared" si="15"/>
        <v>0</v>
      </c>
      <c r="AJ156" s="388">
        <f t="shared" si="16"/>
        <v>0</v>
      </c>
      <c r="AK156" s="388">
        <f t="shared" si="17"/>
        <v>107295.89</v>
      </c>
      <c r="AL156" s="388">
        <f t="shared" si="18"/>
        <v>50000</v>
      </c>
      <c r="AM156" s="389">
        <f t="shared" si="14"/>
        <v>0</v>
      </c>
    </row>
    <row r="157" spans="1:39" s="421" customFormat="1" ht="25.5" hidden="1" x14ac:dyDescent="0.2">
      <c r="A157" s="392" t="s">
        <v>583</v>
      </c>
      <c r="B157" s="418"/>
      <c r="C157" s="419"/>
      <c r="D157" s="419"/>
      <c r="E157" s="419"/>
      <c r="F157" s="420"/>
      <c r="G157" s="416"/>
      <c r="H157" s="416"/>
      <c r="I157" s="416"/>
      <c r="J157" s="423"/>
      <c r="K157" s="423"/>
      <c r="L157" s="423"/>
      <c r="M157" s="423"/>
      <c r="N157" s="414"/>
      <c r="O157" s="414"/>
      <c r="P157" s="414"/>
      <c r="Q157" s="414"/>
      <c r="R157" s="414"/>
      <c r="S157" s="414"/>
      <c r="T157" s="414"/>
      <c r="U157" s="414"/>
      <c r="V157" s="414"/>
      <c r="W157" s="414"/>
      <c r="X157" s="414"/>
      <c r="Y157" s="414"/>
      <c r="Z157" s="414"/>
      <c r="AA157" s="414"/>
      <c r="AB157" s="414"/>
      <c r="AC157" s="414"/>
      <c r="AD157" s="414"/>
      <c r="AE157" s="414"/>
      <c r="AF157" s="414"/>
      <c r="AG157" s="414"/>
      <c r="AH157" s="414"/>
      <c r="AI157" s="388">
        <f t="shared" si="15"/>
        <v>0</v>
      </c>
      <c r="AJ157" s="388">
        <f t="shared" si="16"/>
        <v>0</v>
      </c>
      <c r="AK157" s="388">
        <f t="shared" si="17"/>
        <v>0</v>
      </c>
      <c r="AL157" s="388">
        <f t="shared" si="18"/>
        <v>0</v>
      </c>
      <c r="AM157" s="389">
        <f t="shared" si="14"/>
        <v>0</v>
      </c>
    </row>
    <row r="158" spans="1:39" s="421" customFormat="1" ht="38.25" hidden="1" x14ac:dyDescent="0.2">
      <c r="A158" s="392" t="s">
        <v>584</v>
      </c>
      <c r="B158" s="418"/>
      <c r="C158" s="419"/>
      <c r="D158" s="419"/>
      <c r="E158" s="419"/>
      <c r="F158" s="395"/>
      <c r="G158" s="396"/>
      <c r="H158" s="396"/>
      <c r="I158" s="396"/>
      <c r="J158" s="423"/>
      <c r="K158" s="423"/>
      <c r="L158" s="423"/>
      <c r="M158" s="423"/>
      <c r="N158" s="414"/>
      <c r="O158" s="414"/>
      <c r="P158" s="414"/>
      <c r="Q158" s="414"/>
      <c r="R158" s="414"/>
      <c r="S158" s="414"/>
      <c r="T158" s="414"/>
      <c r="U158" s="414"/>
      <c r="V158" s="414"/>
      <c r="W158" s="414"/>
      <c r="X158" s="414"/>
      <c r="Y158" s="414"/>
      <c r="Z158" s="414"/>
      <c r="AA158" s="414"/>
      <c r="AB158" s="414"/>
      <c r="AC158" s="414"/>
      <c r="AD158" s="414"/>
      <c r="AE158" s="414"/>
      <c r="AF158" s="414"/>
      <c r="AG158" s="414"/>
      <c r="AH158" s="414"/>
      <c r="AI158" s="388">
        <f t="shared" si="15"/>
        <v>0</v>
      </c>
      <c r="AJ158" s="388">
        <f t="shared" si="16"/>
        <v>0</v>
      </c>
      <c r="AK158" s="388">
        <f t="shared" si="17"/>
        <v>0</v>
      </c>
      <c r="AL158" s="388">
        <f t="shared" si="18"/>
        <v>0</v>
      </c>
      <c r="AM158" s="389">
        <f t="shared" si="14"/>
        <v>0</v>
      </c>
    </row>
    <row r="159" spans="1:39" s="421" customFormat="1" ht="25.5" hidden="1" x14ac:dyDescent="0.2">
      <c r="A159" s="392" t="s">
        <v>585</v>
      </c>
      <c r="B159" s="418"/>
      <c r="C159" s="419"/>
      <c r="D159" s="419"/>
      <c r="E159" s="419"/>
      <c r="F159" s="395"/>
      <c r="G159" s="396"/>
      <c r="H159" s="396"/>
      <c r="I159" s="396"/>
      <c r="J159" s="423"/>
      <c r="K159" s="423"/>
      <c r="L159" s="423"/>
      <c r="M159" s="423"/>
      <c r="N159" s="414"/>
      <c r="O159" s="414"/>
      <c r="P159" s="414"/>
      <c r="Q159" s="414"/>
      <c r="R159" s="414"/>
      <c r="S159" s="414"/>
      <c r="T159" s="414"/>
      <c r="U159" s="414"/>
      <c r="V159" s="414"/>
      <c r="W159" s="414"/>
      <c r="X159" s="414"/>
      <c r="Y159" s="414"/>
      <c r="Z159" s="414"/>
      <c r="AA159" s="414"/>
      <c r="AB159" s="414"/>
      <c r="AC159" s="414"/>
      <c r="AD159" s="414"/>
      <c r="AE159" s="414"/>
      <c r="AF159" s="414"/>
      <c r="AG159" s="414"/>
      <c r="AH159" s="414"/>
      <c r="AI159" s="388">
        <f t="shared" si="15"/>
        <v>0</v>
      </c>
      <c r="AJ159" s="388">
        <f t="shared" si="16"/>
        <v>0</v>
      </c>
      <c r="AK159" s="388">
        <f t="shared" si="17"/>
        <v>0</v>
      </c>
      <c r="AL159" s="388">
        <f t="shared" si="18"/>
        <v>0</v>
      </c>
      <c r="AM159" s="389">
        <f t="shared" si="14"/>
        <v>0</v>
      </c>
    </row>
    <row r="160" spans="1:39" s="421" customFormat="1" ht="25.5" hidden="1" x14ac:dyDescent="0.2">
      <c r="A160" s="392" t="s">
        <v>586</v>
      </c>
      <c r="B160" s="418"/>
      <c r="C160" s="419"/>
      <c r="D160" s="419"/>
      <c r="E160" s="419"/>
      <c r="F160" s="420"/>
      <c r="G160" s="416"/>
      <c r="H160" s="416"/>
      <c r="I160" s="416"/>
      <c r="J160" s="423"/>
      <c r="K160" s="423"/>
      <c r="L160" s="423"/>
      <c r="M160" s="423"/>
      <c r="N160" s="414"/>
      <c r="O160" s="414"/>
      <c r="P160" s="414"/>
      <c r="Q160" s="414"/>
      <c r="R160" s="414"/>
      <c r="S160" s="414"/>
      <c r="T160" s="414"/>
      <c r="U160" s="414"/>
      <c r="V160" s="414"/>
      <c r="W160" s="414"/>
      <c r="X160" s="414"/>
      <c r="Y160" s="414"/>
      <c r="Z160" s="414"/>
      <c r="AA160" s="414"/>
      <c r="AB160" s="414"/>
      <c r="AC160" s="414"/>
      <c r="AD160" s="414"/>
      <c r="AE160" s="414"/>
      <c r="AF160" s="414"/>
      <c r="AG160" s="414"/>
      <c r="AH160" s="414"/>
      <c r="AI160" s="388">
        <f t="shared" si="15"/>
        <v>0</v>
      </c>
      <c r="AJ160" s="388">
        <f t="shared" si="16"/>
        <v>0</v>
      </c>
      <c r="AK160" s="388">
        <f t="shared" si="17"/>
        <v>0</v>
      </c>
      <c r="AL160" s="388">
        <f t="shared" si="18"/>
        <v>0</v>
      </c>
      <c r="AM160" s="389">
        <f t="shared" si="14"/>
        <v>0</v>
      </c>
    </row>
    <row r="161" spans="1:39" s="421" customFormat="1" ht="29.25" hidden="1" customHeight="1" x14ac:dyDescent="0.2">
      <c r="A161" s="392" t="s">
        <v>587</v>
      </c>
      <c r="B161" s="418"/>
      <c r="C161" s="419"/>
      <c r="D161" s="419"/>
      <c r="E161" s="419"/>
      <c r="F161" s="420"/>
      <c r="G161" s="416"/>
      <c r="H161" s="416"/>
      <c r="I161" s="416"/>
      <c r="J161" s="451"/>
      <c r="K161" s="451"/>
      <c r="L161" s="451"/>
      <c r="M161" s="451"/>
      <c r="N161" s="414"/>
      <c r="O161" s="414"/>
      <c r="P161" s="414"/>
      <c r="Q161" s="414"/>
      <c r="R161" s="414"/>
      <c r="S161" s="414"/>
      <c r="T161" s="414"/>
      <c r="U161" s="414"/>
      <c r="V161" s="414"/>
      <c r="W161" s="414"/>
      <c r="X161" s="414"/>
      <c r="Y161" s="414"/>
      <c r="Z161" s="414"/>
      <c r="AA161" s="414"/>
      <c r="AB161" s="414"/>
      <c r="AC161" s="414"/>
      <c r="AD161" s="414"/>
      <c r="AE161" s="414"/>
      <c r="AF161" s="414"/>
      <c r="AG161" s="414"/>
      <c r="AH161" s="414"/>
      <c r="AI161" s="388">
        <f t="shared" si="15"/>
        <v>0</v>
      </c>
      <c r="AJ161" s="388">
        <f t="shared" si="16"/>
        <v>0</v>
      </c>
      <c r="AK161" s="388">
        <f t="shared" si="17"/>
        <v>0</v>
      </c>
      <c r="AL161" s="388">
        <f t="shared" si="18"/>
        <v>0</v>
      </c>
      <c r="AM161" s="389">
        <f t="shared" si="14"/>
        <v>0</v>
      </c>
    </row>
    <row r="162" spans="1:39" s="415" customFormat="1" ht="25.5" x14ac:dyDescent="0.2">
      <c r="A162" s="392" t="s">
        <v>588</v>
      </c>
      <c r="B162" s="413"/>
      <c r="C162" s="394"/>
      <c r="D162" s="394"/>
      <c r="E162" s="394">
        <v>7037.9759999999997</v>
      </c>
      <c r="F162" s="420">
        <v>26725</v>
      </c>
      <c r="G162" s="416"/>
      <c r="H162" s="416"/>
      <c r="I162" s="416"/>
      <c r="J162" s="423">
        <v>0</v>
      </c>
      <c r="K162" s="423"/>
      <c r="L162" s="423"/>
      <c r="M162" s="423"/>
      <c r="N162" s="414"/>
      <c r="O162" s="414"/>
      <c r="P162" s="414"/>
      <c r="Q162" s="414"/>
      <c r="R162" s="414"/>
      <c r="S162" s="414"/>
      <c r="T162" s="414"/>
      <c r="U162" s="414"/>
      <c r="V162" s="414"/>
      <c r="W162" s="414"/>
      <c r="X162" s="414"/>
      <c r="Y162" s="414"/>
      <c r="Z162" s="414"/>
      <c r="AA162" s="414"/>
      <c r="AB162" s="414"/>
      <c r="AC162" s="414"/>
      <c r="AD162" s="414"/>
      <c r="AE162" s="414"/>
      <c r="AF162" s="414"/>
      <c r="AG162" s="414"/>
      <c r="AH162" s="414"/>
      <c r="AI162" s="388">
        <f t="shared" si="15"/>
        <v>0</v>
      </c>
      <c r="AJ162" s="388">
        <f t="shared" si="16"/>
        <v>0</v>
      </c>
      <c r="AK162" s="388">
        <f t="shared" si="17"/>
        <v>7037.9759999999997</v>
      </c>
      <c r="AL162" s="388">
        <f t="shared" si="18"/>
        <v>26725</v>
      </c>
      <c r="AM162" s="389">
        <f t="shared" si="14"/>
        <v>0</v>
      </c>
    </row>
    <row r="163" spans="1:39" s="415" customFormat="1" ht="25.5" x14ac:dyDescent="0.2">
      <c r="A163" s="392" t="s">
        <v>589</v>
      </c>
      <c r="B163" s="413"/>
      <c r="C163" s="394"/>
      <c r="D163" s="394"/>
      <c r="E163" s="394"/>
      <c r="F163" s="420">
        <v>16000</v>
      </c>
      <c r="G163" s="385"/>
      <c r="H163" s="385"/>
      <c r="I163" s="385"/>
      <c r="J163" s="423"/>
      <c r="K163" s="423"/>
      <c r="L163" s="423"/>
      <c r="M163" s="423"/>
      <c r="N163" s="414"/>
      <c r="O163" s="414"/>
      <c r="P163" s="414"/>
      <c r="Q163" s="414"/>
      <c r="R163" s="414"/>
      <c r="S163" s="414"/>
      <c r="T163" s="414"/>
      <c r="U163" s="414"/>
      <c r="V163" s="414"/>
      <c r="W163" s="414"/>
      <c r="X163" s="414"/>
      <c r="Y163" s="414"/>
      <c r="Z163" s="414"/>
      <c r="AA163" s="414"/>
      <c r="AB163" s="414"/>
      <c r="AC163" s="414"/>
      <c r="AD163" s="414"/>
      <c r="AE163" s="414"/>
      <c r="AF163" s="414"/>
      <c r="AG163" s="414"/>
      <c r="AH163" s="414"/>
      <c r="AI163" s="388">
        <f t="shared" si="15"/>
        <v>0</v>
      </c>
      <c r="AJ163" s="388">
        <f t="shared" si="16"/>
        <v>0</v>
      </c>
      <c r="AK163" s="388">
        <f t="shared" si="17"/>
        <v>0</v>
      </c>
      <c r="AL163" s="388">
        <f t="shared" si="18"/>
        <v>16000</v>
      </c>
      <c r="AM163" s="389">
        <f t="shared" si="14"/>
        <v>0</v>
      </c>
    </row>
    <row r="164" spans="1:39" s="415" customFormat="1" ht="25.5" x14ac:dyDescent="0.2">
      <c r="A164" s="392" t="s">
        <v>590</v>
      </c>
      <c r="B164" s="413"/>
      <c r="C164" s="394"/>
      <c r="D164" s="394"/>
      <c r="E164" s="394">
        <v>4046</v>
      </c>
      <c r="F164" s="420">
        <v>5000</v>
      </c>
      <c r="G164" s="416"/>
      <c r="H164" s="416"/>
      <c r="I164" s="416"/>
      <c r="J164" s="423"/>
      <c r="K164" s="423"/>
      <c r="L164" s="423"/>
      <c r="M164" s="423"/>
      <c r="N164" s="414"/>
      <c r="O164" s="414"/>
      <c r="P164" s="414"/>
      <c r="Q164" s="414"/>
      <c r="R164" s="414"/>
      <c r="S164" s="414"/>
      <c r="T164" s="414"/>
      <c r="U164" s="414"/>
      <c r="V164" s="414"/>
      <c r="W164" s="414"/>
      <c r="X164" s="414"/>
      <c r="Y164" s="414"/>
      <c r="Z164" s="414"/>
      <c r="AA164" s="414"/>
      <c r="AB164" s="414"/>
      <c r="AC164" s="414"/>
      <c r="AD164" s="414"/>
      <c r="AE164" s="414"/>
      <c r="AF164" s="414"/>
      <c r="AG164" s="414"/>
      <c r="AH164" s="414"/>
      <c r="AI164" s="388">
        <f t="shared" si="15"/>
        <v>0</v>
      </c>
      <c r="AJ164" s="388">
        <f t="shared" si="16"/>
        <v>0</v>
      </c>
      <c r="AK164" s="388">
        <f t="shared" si="17"/>
        <v>4046</v>
      </c>
      <c r="AL164" s="388">
        <f t="shared" si="18"/>
        <v>5000</v>
      </c>
      <c r="AM164" s="389">
        <f t="shared" si="14"/>
        <v>0</v>
      </c>
    </row>
    <row r="165" spans="1:39" s="421" customFormat="1" ht="25.5" hidden="1" x14ac:dyDescent="0.2">
      <c r="A165" s="392" t="s">
        <v>591</v>
      </c>
      <c r="B165" s="418"/>
      <c r="C165" s="419"/>
      <c r="D165" s="419"/>
      <c r="E165" s="419"/>
      <c r="F165" s="395"/>
      <c r="G165" s="396"/>
      <c r="H165" s="396"/>
      <c r="I165" s="396"/>
      <c r="J165" s="423"/>
      <c r="K165" s="423"/>
      <c r="L165" s="423"/>
      <c r="M165" s="423"/>
      <c r="N165" s="451"/>
      <c r="O165" s="451"/>
      <c r="P165" s="451"/>
      <c r="Q165" s="451"/>
      <c r="R165" s="414"/>
      <c r="S165" s="414"/>
      <c r="T165" s="414"/>
      <c r="U165" s="414"/>
      <c r="V165" s="414"/>
      <c r="W165" s="414"/>
      <c r="X165" s="414"/>
      <c r="Y165" s="414"/>
      <c r="Z165" s="414"/>
      <c r="AA165" s="414"/>
      <c r="AB165" s="414"/>
      <c r="AC165" s="414"/>
      <c r="AD165" s="414"/>
      <c r="AE165" s="414"/>
      <c r="AF165" s="414"/>
      <c r="AG165" s="414"/>
      <c r="AH165" s="414"/>
      <c r="AI165" s="388">
        <f t="shared" si="15"/>
        <v>0</v>
      </c>
      <c r="AJ165" s="388">
        <f t="shared" si="16"/>
        <v>0</v>
      </c>
      <c r="AK165" s="388">
        <f t="shared" si="17"/>
        <v>0</v>
      </c>
      <c r="AL165" s="388">
        <f t="shared" si="18"/>
        <v>0</v>
      </c>
      <c r="AM165" s="389">
        <f t="shared" si="14"/>
        <v>0</v>
      </c>
    </row>
    <row r="166" spans="1:39" s="443" customFormat="1" ht="38.25" hidden="1" x14ac:dyDescent="0.25">
      <c r="A166" s="381" t="s">
        <v>592</v>
      </c>
      <c r="B166" s="442"/>
      <c r="C166" s="383"/>
      <c r="D166" s="383"/>
      <c r="E166" s="383"/>
      <c r="F166" s="464">
        <v>0</v>
      </c>
      <c r="G166" s="465"/>
      <c r="H166" s="465"/>
      <c r="I166" s="465"/>
      <c r="J166" s="386"/>
      <c r="K166" s="386"/>
      <c r="L166" s="386"/>
      <c r="M166" s="386"/>
      <c r="N166" s="414">
        <v>0</v>
      </c>
      <c r="O166" s="414"/>
      <c r="P166" s="414"/>
      <c r="Q166" s="414"/>
      <c r="R166" s="387"/>
      <c r="S166" s="387"/>
      <c r="T166" s="387"/>
      <c r="U166" s="387"/>
      <c r="V166" s="387">
        <v>0</v>
      </c>
      <c r="W166" s="387"/>
      <c r="X166" s="387"/>
      <c r="Y166" s="387"/>
      <c r="Z166" s="387">
        <v>0</v>
      </c>
      <c r="AA166" s="387"/>
      <c r="AB166" s="387"/>
      <c r="AC166" s="387"/>
      <c r="AD166" s="387"/>
      <c r="AE166" s="387"/>
      <c r="AF166" s="387"/>
      <c r="AG166" s="387"/>
      <c r="AH166" s="387">
        <v>0</v>
      </c>
      <c r="AI166" s="388">
        <f t="shared" si="15"/>
        <v>0</v>
      </c>
      <c r="AJ166" s="388">
        <f t="shared" si="16"/>
        <v>0</v>
      </c>
      <c r="AK166" s="388">
        <f t="shared" si="17"/>
        <v>0</v>
      </c>
      <c r="AL166" s="388">
        <f t="shared" si="18"/>
        <v>0</v>
      </c>
      <c r="AM166" s="389">
        <f t="shared" si="14"/>
        <v>0</v>
      </c>
    </row>
    <row r="167" spans="1:39" s="474" customFormat="1" ht="51" hidden="1" x14ac:dyDescent="0.25">
      <c r="A167" s="392" t="s">
        <v>593</v>
      </c>
      <c r="B167" s="418"/>
      <c r="C167" s="419"/>
      <c r="D167" s="419"/>
      <c r="E167" s="419"/>
      <c r="F167" s="395"/>
      <c r="G167" s="396"/>
      <c r="H167" s="396"/>
      <c r="I167" s="396"/>
      <c r="J167" s="451"/>
      <c r="K167" s="451"/>
      <c r="L167" s="451"/>
      <c r="M167" s="451"/>
      <c r="N167" s="387"/>
      <c r="O167" s="387"/>
      <c r="P167" s="387"/>
      <c r="Q167" s="387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4"/>
      <c r="AG167" s="414"/>
      <c r="AH167" s="414"/>
      <c r="AI167" s="388">
        <f t="shared" si="15"/>
        <v>0</v>
      </c>
      <c r="AJ167" s="388">
        <f t="shared" si="16"/>
        <v>0</v>
      </c>
      <c r="AK167" s="388">
        <f t="shared" si="17"/>
        <v>0</v>
      </c>
      <c r="AL167" s="388">
        <f t="shared" si="18"/>
        <v>0</v>
      </c>
      <c r="AM167" s="389">
        <f t="shared" si="14"/>
        <v>0</v>
      </c>
    </row>
    <row r="168" spans="1:39" s="428" customFormat="1" ht="51" hidden="1" x14ac:dyDescent="0.25">
      <c r="A168" s="427" t="s">
        <v>594</v>
      </c>
      <c r="C168" s="429"/>
      <c r="D168" s="429"/>
      <c r="E168" s="429"/>
      <c r="F168" s="467"/>
      <c r="G168" s="468"/>
      <c r="H168" s="468"/>
      <c r="I168" s="468"/>
      <c r="J168" s="469">
        <v>0</v>
      </c>
      <c r="K168" s="469"/>
      <c r="L168" s="469"/>
      <c r="M168" s="469"/>
      <c r="N168" s="469">
        <v>0</v>
      </c>
      <c r="O168" s="469"/>
      <c r="P168" s="469"/>
      <c r="Q168" s="469"/>
      <c r="R168" s="469">
        <v>0</v>
      </c>
      <c r="S168" s="469"/>
      <c r="T168" s="469"/>
      <c r="U168" s="469"/>
      <c r="V168" s="469">
        <v>0</v>
      </c>
      <c r="W168" s="469"/>
      <c r="X168" s="469"/>
      <c r="Y168" s="469"/>
      <c r="Z168" s="469">
        <v>0</v>
      </c>
      <c r="AA168" s="469"/>
      <c r="AB168" s="469"/>
      <c r="AC168" s="469"/>
      <c r="AD168" s="469">
        <v>0</v>
      </c>
      <c r="AE168" s="469"/>
      <c r="AF168" s="469"/>
      <c r="AG168" s="469"/>
      <c r="AH168" s="469">
        <v>0</v>
      </c>
      <c r="AI168" s="388">
        <f t="shared" si="15"/>
        <v>0</v>
      </c>
      <c r="AJ168" s="388">
        <f t="shared" si="16"/>
        <v>0</v>
      </c>
      <c r="AK168" s="388">
        <f t="shared" si="17"/>
        <v>0</v>
      </c>
      <c r="AL168" s="388">
        <f t="shared" si="18"/>
        <v>0</v>
      </c>
      <c r="AM168" s="389">
        <f t="shared" si="14"/>
        <v>0</v>
      </c>
    </row>
    <row r="169" spans="1:39" s="421" customFormat="1" hidden="1" x14ac:dyDescent="0.2">
      <c r="A169" s="392" t="s">
        <v>595</v>
      </c>
      <c r="B169" s="418"/>
      <c r="C169" s="419"/>
      <c r="D169" s="419"/>
      <c r="E169" s="419"/>
      <c r="F169" s="420"/>
      <c r="G169" s="416"/>
      <c r="H169" s="416"/>
      <c r="I169" s="416"/>
      <c r="J169" s="282"/>
      <c r="K169" s="282"/>
      <c r="L169" s="282"/>
      <c r="M169" s="282"/>
      <c r="N169" s="417"/>
      <c r="O169" s="417"/>
      <c r="P169" s="417"/>
      <c r="Q169" s="417"/>
      <c r="R169" s="417"/>
      <c r="S169" s="417"/>
      <c r="T169" s="417"/>
      <c r="U169" s="417"/>
      <c r="V169" s="417"/>
      <c r="W169" s="417"/>
      <c r="X169" s="417"/>
      <c r="Y169" s="417"/>
      <c r="Z169" s="417"/>
      <c r="AA169" s="417"/>
      <c r="AB169" s="417"/>
      <c r="AC169" s="417"/>
      <c r="AD169" s="417"/>
      <c r="AE169" s="417"/>
      <c r="AF169" s="417"/>
      <c r="AG169" s="417"/>
      <c r="AH169" s="417"/>
      <c r="AI169" s="388">
        <f t="shared" si="15"/>
        <v>0</v>
      </c>
      <c r="AJ169" s="388">
        <f t="shared" si="16"/>
        <v>0</v>
      </c>
      <c r="AK169" s="388">
        <f t="shared" si="17"/>
        <v>0</v>
      </c>
      <c r="AL169" s="388">
        <f t="shared" si="18"/>
        <v>0</v>
      </c>
      <c r="AM169" s="389">
        <f t="shared" si="14"/>
        <v>0</v>
      </c>
    </row>
    <row r="170" spans="1:39" s="421" customFormat="1" ht="25.5" hidden="1" x14ac:dyDescent="0.2">
      <c r="A170" s="392" t="s">
        <v>596</v>
      </c>
      <c r="B170" s="418"/>
      <c r="C170" s="419"/>
      <c r="D170" s="419"/>
      <c r="E170" s="419"/>
      <c r="F170" s="420"/>
      <c r="G170" s="416"/>
      <c r="H170" s="416"/>
      <c r="I170" s="416"/>
      <c r="J170" s="282"/>
      <c r="K170" s="282"/>
      <c r="L170" s="282"/>
      <c r="M170" s="282"/>
      <c r="N170" s="417"/>
      <c r="O170" s="417"/>
      <c r="P170" s="417"/>
      <c r="Q170" s="417"/>
      <c r="R170" s="417"/>
      <c r="S170" s="417"/>
      <c r="T170" s="417"/>
      <c r="U170" s="417"/>
      <c r="V170" s="417"/>
      <c r="W170" s="417"/>
      <c r="X170" s="417"/>
      <c r="Y170" s="417"/>
      <c r="Z170" s="417"/>
      <c r="AA170" s="417"/>
      <c r="AB170" s="417"/>
      <c r="AC170" s="417"/>
      <c r="AD170" s="417"/>
      <c r="AE170" s="417"/>
      <c r="AF170" s="417"/>
      <c r="AG170" s="417"/>
      <c r="AH170" s="417"/>
      <c r="AI170" s="388">
        <f t="shared" si="15"/>
        <v>0</v>
      </c>
      <c r="AJ170" s="388">
        <f t="shared" si="16"/>
        <v>0</v>
      </c>
      <c r="AK170" s="388">
        <f t="shared" si="17"/>
        <v>0</v>
      </c>
      <c r="AL170" s="388">
        <f t="shared" si="18"/>
        <v>0</v>
      </c>
      <c r="AM170" s="389">
        <f t="shared" si="14"/>
        <v>0</v>
      </c>
    </row>
    <row r="171" spans="1:39" s="421" customFormat="1" hidden="1" x14ac:dyDescent="0.2">
      <c r="A171" s="392" t="s">
        <v>597</v>
      </c>
      <c r="B171" s="418"/>
      <c r="C171" s="419"/>
      <c r="D171" s="419"/>
      <c r="E171" s="419"/>
      <c r="F171" s="395"/>
      <c r="G171" s="396"/>
      <c r="H171" s="396"/>
      <c r="I171" s="396"/>
      <c r="J171" s="282"/>
      <c r="K171" s="282"/>
      <c r="L171" s="282"/>
      <c r="M171" s="282"/>
      <c r="N171" s="417"/>
      <c r="O171" s="417"/>
      <c r="P171" s="417"/>
      <c r="Q171" s="417"/>
      <c r="R171" s="417"/>
      <c r="S171" s="417"/>
      <c r="T171" s="417"/>
      <c r="U171" s="417"/>
      <c r="V171" s="417"/>
      <c r="W171" s="417"/>
      <c r="X171" s="417"/>
      <c r="Y171" s="417"/>
      <c r="Z171" s="417"/>
      <c r="AA171" s="417"/>
      <c r="AB171" s="417"/>
      <c r="AC171" s="417"/>
      <c r="AD171" s="417"/>
      <c r="AE171" s="417"/>
      <c r="AF171" s="417"/>
      <c r="AG171" s="417"/>
      <c r="AH171" s="417"/>
      <c r="AI171" s="388">
        <f t="shared" si="15"/>
        <v>0</v>
      </c>
      <c r="AJ171" s="388">
        <f t="shared" si="16"/>
        <v>0</v>
      </c>
      <c r="AK171" s="388">
        <f t="shared" si="17"/>
        <v>0</v>
      </c>
      <c r="AL171" s="388">
        <f t="shared" si="18"/>
        <v>0</v>
      </c>
      <c r="AM171" s="389">
        <f t="shared" si="14"/>
        <v>0</v>
      </c>
    </row>
    <row r="172" spans="1:39" s="421" customFormat="1" hidden="1" x14ac:dyDescent="0.2">
      <c r="A172" s="392" t="s">
        <v>598</v>
      </c>
      <c r="B172" s="418"/>
      <c r="C172" s="419"/>
      <c r="D172" s="419"/>
      <c r="E172" s="419"/>
      <c r="F172" s="420"/>
      <c r="G172" s="416"/>
      <c r="H172" s="416"/>
      <c r="I172" s="416"/>
      <c r="J172" s="423"/>
      <c r="K172" s="423"/>
      <c r="L172" s="423"/>
      <c r="M172" s="423"/>
      <c r="N172" s="414"/>
      <c r="O172" s="414"/>
      <c r="P172" s="414"/>
      <c r="Q172" s="414"/>
      <c r="R172" s="414"/>
      <c r="S172" s="414"/>
      <c r="T172" s="414"/>
      <c r="U172" s="414"/>
      <c r="V172" s="414"/>
      <c r="W172" s="414"/>
      <c r="X172" s="414"/>
      <c r="Y172" s="414"/>
      <c r="Z172" s="414"/>
      <c r="AA172" s="414"/>
      <c r="AB172" s="414"/>
      <c r="AC172" s="414"/>
      <c r="AD172" s="414"/>
      <c r="AE172" s="414"/>
      <c r="AF172" s="414"/>
      <c r="AG172" s="414"/>
      <c r="AH172" s="414"/>
      <c r="AI172" s="388">
        <f t="shared" si="15"/>
        <v>0</v>
      </c>
      <c r="AJ172" s="388">
        <f t="shared" si="16"/>
        <v>0</v>
      </c>
      <c r="AK172" s="388">
        <f t="shared" si="17"/>
        <v>0</v>
      </c>
      <c r="AL172" s="388">
        <f t="shared" si="18"/>
        <v>0</v>
      </c>
      <c r="AM172" s="389">
        <f t="shared" si="14"/>
        <v>0</v>
      </c>
    </row>
    <row r="173" spans="1:39" s="421" customFormat="1" hidden="1" x14ac:dyDescent="0.2">
      <c r="A173" s="392" t="s">
        <v>599</v>
      </c>
      <c r="B173" s="418"/>
      <c r="C173" s="419"/>
      <c r="D173" s="419"/>
      <c r="E173" s="419"/>
      <c r="F173" s="420"/>
      <c r="G173" s="416"/>
      <c r="H173" s="416"/>
      <c r="I173" s="416"/>
      <c r="J173" s="423"/>
      <c r="K173" s="423"/>
      <c r="L173" s="423"/>
      <c r="M173" s="423"/>
      <c r="N173" s="414"/>
      <c r="O173" s="414"/>
      <c r="P173" s="414"/>
      <c r="Q173" s="414"/>
      <c r="R173" s="414"/>
      <c r="S173" s="414"/>
      <c r="T173" s="414"/>
      <c r="U173" s="414"/>
      <c r="V173" s="414"/>
      <c r="W173" s="414"/>
      <c r="X173" s="414"/>
      <c r="Y173" s="414"/>
      <c r="Z173" s="414"/>
      <c r="AA173" s="414"/>
      <c r="AB173" s="414"/>
      <c r="AC173" s="414"/>
      <c r="AD173" s="414"/>
      <c r="AE173" s="414"/>
      <c r="AF173" s="414"/>
      <c r="AG173" s="414"/>
      <c r="AH173" s="414"/>
      <c r="AI173" s="388">
        <f t="shared" si="15"/>
        <v>0</v>
      </c>
      <c r="AJ173" s="388">
        <f t="shared" si="16"/>
        <v>0</v>
      </c>
      <c r="AK173" s="388">
        <f t="shared" si="17"/>
        <v>0</v>
      </c>
      <c r="AL173" s="388">
        <f t="shared" si="18"/>
        <v>0</v>
      </c>
      <c r="AM173" s="389">
        <f t="shared" si="14"/>
        <v>0</v>
      </c>
    </row>
    <row r="174" spans="1:39" s="421" customFormat="1" ht="25.5" hidden="1" x14ac:dyDescent="0.2">
      <c r="A174" s="392" t="s">
        <v>600</v>
      </c>
      <c r="B174" s="418"/>
      <c r="C174" s="419"/>
      <c r="D174" s="419"/>
      <c r="E174" s="419"/>
      <c r="F174" s="420"/>
      <c r="G174" s="416"/>
      <c r="H174" s="416"/>
      <c r="I174" s="416"/>
      <c r="J174" s="423"/>
      <c r="K174" s="423"/>
      <c r="L174" s="423"/>
      <c r="M174" s="423"/>
      <c r="N174" s="414"/>
      <c r="O174" s="414"/>
      <c r="P174" s="414"/>
      <c r="Q174" s="414"/>
      <c r="R174" s="414"/>
      <c r="S174" s="414"/>
      <c r="T174" s="414"/>
      <c r="U174" s="414"/>
      <c r="V174" s="414"/>
      <c r="W174" s="414"/>
      <c r="X174" s="414"/>
      <c r="Y174" s="414"/>
      <c r="Z174" s="414"/>
      <c r="AA174" s="414"/>
      <c r="AB174" s="414"/>
      <c r="AC174" s="414"/>
      <c r="AD174" s="414"/>
      <c r="AE174" s="414"/>
      <c r="AF174" s="414"/>
      <c r="AG174" s="414"/>
      <c r="AH174" s="414"/>
      <c r="AI174" s="388">
        <f t="shared" si="15"/>
        <v>0</v>
      </c>
      <c r="AJ174" s="388">
        <f t="shared" si="16"/>
        <v>0</v>
      </c>
      <c r="AK174" s="388">
        <f t="shared" si="17"/>
        <v>0</v>
      </c>
      <c r="AL174" s="388">
        <f t="shared" si="18"/>
        <v>0</v>
      </c>
      <c r="AM174" s="389">
        <f t="shared" si="14"/>
        <v>0</v>
      </c>
    </row>
    <row r="175" spans="1:39" s="421" customFormat="1" ht="38.25" hidden="1" x14ac:dyDescent="0.2">
      <c r="A175" s="392" t="s">
        <v>601</v>
      </c>
      <c r="B175" s="418"/>
      <c r="C175" s="419"/>
      <c r="D175" s="419"/>
      <c r="E175" s="419"/>
      <c r="F175" s="420"/>
      <c r="G175" s="416"/>
      <c r="H175" s="416"/>
      <c r="I175" s="416"/>
      <c r="J175" s="423"/>
      <c r="K175" s="423"/>
      <c r="L175" s="423"/>
      <c r="M175" s="423"/>
      <c r="N175" s="414"/>
      <c r="O175" s="414"/>
      <c r="P175" s="414"/>
      <c r="Q175" s="414"/>
      <c r="R175" s="414"/>
      <c r="S175" s="414"/>
      <c r="T175" s="414"/>
      <c r="U175" s="414"/>
      <c r="V175" s="414"/>
      <c r="W175" s="414"/>
      <c r="X175" s="414"/>
      <c r="Y175" s="414"/>
      <c r="Z175" s="414"/>
      <c r="AA175" s="414"/>
      <c r="AB175" s="414"/>
      <c r="AC175" s="414"/>
      <c r="AD175" s="414"/>
      <c r="AE175" s="414"/>
      <c r="AF175" s="414"/>
      <c r="AG175" s="414"/>
      <c r="AH175" s="414"/>
      <c r="AI175" s="388">
        <f t="shared" si="15"/>
        <v>0</v>
      </c>
      <c r="AJ175" s="388">
        <f t="shared" si="16"/>
        <v>0</v>
      </c>
      <c r="AK175" s="388">
        <f t="shared" si="17"/>
        <v>0</v>
      </c>
      <c r="AL175" s="388">
        <f t="shared" si="18"/>
        <v>0</v>
      </c>
      <c r="AM175" s="389">
        <f t="shared" si="14"/>
        <v>0</v>
      </c>
    </row>
    <row r="176" spans="1:39" s="421" customFormat="1" hidden="1" x14ac:dyDescent="0.2">
      <c r="A176" s="392" t="s">
        <v>602</v>
      </c>
      <c r="B176" s="418"/>
      <c r="C176" s="419"/>
      <c r="D176" s="419"/>
      <c r="E176" s="419"/>
      <c r="F176" s="420"/>
      <c r="G176" s="416"/>
      <c r="H176" s="416"/>
      <c r="I176" s="416"/>
      <c r="J176" s="423"/>
      <c r="K176" s="423"/>
      <c r="L176" s="423"/>
      <c r="M176" s="423"/>
      <c r="N176" s="414"/>
      <c r="O176" s="414"/>
      <c r="P176" s="414"/>
      <c r="Q176" s="414"/>
      <c r="R176" s="414"/>
      <c r="S176" s="414"/>
      <c r="T176" s="414"/>
      <c r="U176" s="414"/>
      <c r="V176" s="414"/>
      <c r="W176" s="414"/>
      <c r="X176" s="414"/>
      <c r="Y176" s="414"/>
      <c r="Z176" s="414"/>
      <c r="AA176" s="414"/>
      <c r="AB176" s="414"/>
      <c r="AC176" s="414"/>
      <c r="AD176" s="414"/>
      <c r="AE176" s="414"/>
      <c r="AF176" s="414"/>
      <c r="AG176" s="414"/>
      <c r="AH176" s="414"/>
      <c r="AI176" s="388">
        <f t="shared" si="15"/>
        <v>0</v>
      </c>
      <c r="AJ176" s="388">
        <f t="shared" si="16"/>
        <v>0</v>
      </c>
      <c r="AK176" s="388">
        <f t="shared" si="17"/>
        <v>0</v>
      </c>
      <c r="AL176" s="388">
        <f t="shared" si="18"/>
        <v>0</v>
      </c>
      <c r="AM176" s="389">
        <f t="shared" si="14"/>
        <v>0</v>
      </c>
    </row>
    <row r="177" spans="1:39" s="421" customFormat="1" hidden="1" x14ac:dyDescent="0.2">
      <c r="A177" s="392" t="s">
        <v>603</v>
      </c>
      <c r="B177" s="418"/>
      <c r="C177" s="419"/>
      <c r="D177" s="419"/>
      <c r="E177" s="419"/>
      <c r="F177" s="420"/>
      <c r="G177" s="416"/>
      <c r="H177" s="416"/>
      <c r="I177" s="416"/>
      <c r="J177" s="423"/>
      <c r="K177" s="423"/>
      <c r="L177" s="423"/>
      <c r="M177" s="423"/>
      <c r="N177" s="414"/>
      <c r="O177" s="414"/>
      <c r="P177" s="414"/>
      <c r="Q177" s="414"/>
      <c r="R177" s="414"/>
      <c r="S177" s="414"/>
      <c r="T177" s="414"/>
      <c r="U177" s="414"/>
      <c r="V177" s="414"/>
      <c r="W177" s="414"/>
      <c r="X177" s="414"/>
      <c r="Y177" s="414"/>
      <c r="Z177" s="414"/>
      <c r="AA177" s="414"/>
      <c r="AB177" s="414"/>
      <c r="AC177" s="414"/>
      <c r="AD177" s="414"/>
      <c r="AE177" s="414"/>
      <c r="AF177" s="414"/>
      <c r="AG177" s="414"/>
      <c r="AH177" s="414"/>
      <c r="AI177" s="388">
        <f t="shared" si="15"/>
        <v>0</v>
      </c>
      <c r="AJ177" s="388">
        <f t="shared" si="16"/>
        <v>0</v>
      </c>
      <c r="AK177" s="388">
        <f t="shared" si="17"/>
        <v>0</v>
      </c>
      <c r="AL177" s="388">
        <f t="shared" si="18"/>
        <v>0</v>
      </c>
      <c r="AM177" s="389">
        <f t="shared" si="14"/>
        <v>0</v>
      </c>
    </row>
    <row r="178" spans="1:39" s="421" customFormat="1" ht="25.5" hidden="1" x14ac:dyDescent="0.2">
      <c r="A178" s="392" t="s">
        <v>604</v>
      </c>
      <c r="B178" s="418"/>
      <c r="C178" s="419"/>
      <c r="D178" s="419"/>
      <c r="E178" s="419"/>
      <c r="F178" s="420"/>
      <c r="G178" s="416"/>
      <c r="H178" s="416"/>
      <c r="I178" s="416"/>
      <c r="J178" s="423"/>
      <c r="K178" s="423"/>
      <c r="L178" s="423"/>
      <c r="M178" s="423"/>
      <c r="N178" s="414"/>
      <c r="O178" s="414"/>
      <c r="P178" s="414"/>
      <c r="Q178" s="414"/>
      <c r="R178" s="414"/>
      <c r="S178" s="414"/>
      <c r="T178" s="414"/>
      <c r="U178" s="414"/>
      <c r="V178" s="414"/>
      <c r="W178" s="414"/>
      <c r="X178" s="414"/>
      <c r="Y178" s="414"/>
      <c r="Z178" s="414"/>
      <c r="AA178" s="414"/>
      <c r="AB178" s="414"/>
      <c r="AC178" s="414"/>
      <c r="AD178" s="414"/>
      <c r="AE178" s="414"/>
      <c r="AF178" s="414"/>
      <c r="AG178" s="414"/>
      <c r="AH178" s="414"/>
      <c r="AI178" s="388">
        <f t="shared" si="15"/>
        <v>0</v>
      </c>
      <c r="AJ178" s="388">
        <f t="shared" si="16"/>
        <v>0</v>
      </c>
      <c r="AK178" s="388">
        <f t="shared" si="17"/>
        <v>0</v>
      </c>
      <c r="AL178" s="388">
        <f t="shared" si="18"/>
        <v>0</v>
      </c>
      <c r="AM178" s="389">
        <f t="shared" si="14"/>
        <v>0</v>
      </c>
    </row>
    <row r="179" spans="1:39" s="421" customFormat="1" hidden="1" x14ac:dyDescent="0.2">
      <c r="A179" s="392" t="s">
        <v>605</v>
      </c>
      <c r="B179" s="418"/>
      <c r="C179" s="419"/>
      <c r="D179" s="419"/>
      <c r="E179" s="419"/>
      <c r="F179" s="420"/>
      <c r="G179" s="416"/>
      <c r="H179" s="416"/>
      <c r="I179" s="416"/>
      <c r="J179" s="423"/>
      <c r="K179" s="423"/>
      <c r="L179" s="423"/>
      <c r="M179" s="423"/>
      <c r="N179" s="414"/>
      <c r="O179" s="414"/>
      <c r="P179" s="414"/>
      <c r="Q179" s="414"/>
      <c r="R179" s="414"/>
      <c r="S179" s="414"/>
      <c r="T179" s="414"/>
      <c r="U179" s="414"/>
      <c r="V179" s="414"/>
      <c r="W179" s="414"/>
      <c r="X179" s="414"/>
      <c r="Y179" s="414"/>
      <c r="Z179" s="414"/>
      <c r="AA179" s="414"/>
      <c r="AB179" s="414"/>
      <c r="AC179" s="414"/>
      <c r="AD179" s="414"/>
      <c r="AE179" s="414"/>
      <c r="AF179" s="414"/>
      <c r="AG179" s="414"/>
      <c r="AH179" s="414"/>
      <c r="AI179" s="388">
        <f t="shared" si="15"/>
        <v>0</v>
      </c>
      <c r="AJ179" s="388">
        <f t="shared" si="16"/>
        <v>0</v>
      </c>
      <c r="AK179" s="388">
        <f t="shared" si="17"/>
        <v>0</v>
      </c>
      <c r="AL179" s="388">
        <f t="shared" si="18"/>
        <v>0</v>
      </c>
      <c r="AM179" s="389">
        <f t="shared" si="14"/>
        <v>0</v>
      </c>
    </row>
    <row r="180" spans="1:39" s="460" customFormat="1" hidden="1" x14ac:dyDescent="0.25">
      <c r="A180" s="381" t="s">
        <v>606</v>
      </c>
      <c r="B180" s="382"/>
      <c r="C180" s="383"/>
      <c r="D180" s="383"/>
      <c r="E180" s="383"/>
      <c r="F180" s="384"/>
      <c r="G180" s="385"/>
      <c r="H180" s="385"/>
      <c r="I180" s="385"/>
      <c r="J180" s="406"/>
      <c r="K180" s="406"/>
      <c r="L180" s="406"/>
      <c r="M180" s="406"/>
      <c r="N180" s="424"/>
      <c r="O180" s="424"/>
      <c r="P180" s="424"/>
      <c r="Q180" s="424"/>
      <c r="R180" s="424"/>
      <c r="S180" s="424"/>
      <c r="T180" s="424"/>
      <c r="U180" s="424"/>
      <c r="V180" s="424"/>
      <c r="W180" s="424"/>
      <c r="X180" s="424"/>
      <c r="Y180" s="424"/>
      <c r="Z180" s="424"/>
      <c r="AA180" s="424"/>
      <c r="AB180" s="424"/>
      <c r="AC180" s="424"/>
      <c r="AD180" s="424"/>
      <c r="AE180" s="424"/>
      <c r="AF180" s="424"/>
      <c r="AG180" s="424"/>
      <c r="AH180" s="424"/>
      <c r="AI180" s="388">
        <f t="shared" si="15"/>
        <v>0</v>
      </c>
      <c r="AJ180" s="388">
        <f t="shared" si="16"/>
        <v>0</v>
      </c>
      <c r="AK180" s="388">
        <f t="shared" si="17"/>
        <v>0</v>
      </c>
      <c r="AL180" s="388">
        <f t="shared" si="18"/>
        <v>0</v>
      </c>
      <c r="AM180" s="389">
        <f t="shared" si="14"/>
        <v>0</v>
      </c>
    </row>
    <row r="181" spans="1:39" s="460" customFormat="1" x14ac:dyDescent="0.25">
      <c r="A181" s="427" t="s">
        <v>607</v>
      </c>
      <c r="B181" s="428"/>
      <c r="C181" s="429">
        <v>0</v>
      </c>
      <c r="D181" s="429">
        <v>4133</v>
      </c>
      <c r="E181" s="429">
        <v>3222.1410000000001</v>
      </c>
      <c r="F181" s="429">
        <v>4500</v>
      </c>
      <c r="G181" s="385"/>
      <c r="H181" s="385"/>
      <c r="I181" s="385"/>
      <c r="J181" s="406"/>
      <c r="K181" s="406"/>
      <c r="L181" s="406"/>
      <c r="M181" s="406"/>
      <c r="N181" s="424"/>
      <c r="O181" s="424"/>
      <c r="P181" s="424"/>
      <c r="Q181" s="424"/>
      <c r="R181" s="424"/>
      <c r="S181" s="424"/>
      <c r="T181" s="424"/>
      <c r="U181" s="424"/>
      <c r="V181" s="424"/>
      <c r="W181" s="424"/>
      <c r="X181" s="424"/>
      <c r="Y181" s="424"/>
      <c r="Z181" s="424"/>
      <c r="AA181" s="424"/>
      <c r="AB181" s="424"/>
      <c r="AC181" s="424"/>
      <c r="AD181" s="424"/>
      <c r="AE181" s="424"/>
      <c r="AF181" s="424"/>
      <c r="AG181" s="424"/>
      <c r="AH181" s="424"/>
      <c r="AI181" s="388">
        <f t="shared" si="15"/>
        <v>0</v>
      </c>
      <c r="AJ181" s="388">
        <f t="shared" si="16"/>
        <v>4133</v>
      </c>
      <c r="AK181" s="388">
        <f t="shared" si="17"/>
        <v>3222.1410000000001</v>
      </c>
      <c r="AL181" s="388">
        <f t="shared" si="18"/>
        <v>4500</v>
      </c>
      <c r="AM181" s="389">
        <f t="shared" si="14"/>
        <v>0</v>
      </c>
    </row>
    <row r="182" spans="1:39" s="460" customFormat="1" ht="25.5" x14ac:dyDescent="0.25">
      <c r="A182" s="381" t="s">
        <v>608</v>
      </c>
      <c r="B182" s="382"/>
      <c r="C182" s="383"/>
      <c r="D182" s="383"/>
      <c r="E182" s="383"/>
      <c r="F182" s="384"/>
      <c r="G182" s="385"/>
      <c r="H182" s="385"/>
      <c r="I182" s="385"/>
      <c r="J182" s="461"/>
      <c r="K182" s="461"/>
      <c r="L182" s="461"/>
      <c r="M182" s="461"/>
      <c r="N182" s="461"/>
      <c r="O182" s="461"/>
      <c r="P182" s="461"/>
      <c r="Q182" s="461"/>
      <c r="R182" s="424"/>
      <c r="S182" s="424"/>
      <c r="T182" s="424"/>
      <c r="U182" s="424"/>
      <c r="V182" s="424"/>
      <c r="W182" s="424"/>
      <c r="X182" s="424"/>
      <c r="Y182" s="424"/>
      <c r="Z182" s="424"/>
      <c r="AA182" s="424"/>
      <c r="AB182" s="424"/>
      <c r="AC182" s="424"/>
      <c r="AD182" s="424"/>
      <c r="AE182" s="424"/>
      <c r="AF182" s="424"/>
      <c r="AG182" s="424"/>
      <c r="AH182" s="424"/>
      <c r="AI182" s="388">
        <f t="shared" si="15"/>
        <v>0</v>
      </c>
      <c r="AJ182" s="388">
        <f t="shared" si="16"/>
        <v>0</v>
      </c>
      <c r="AK182" s="388">
        <f t="shared" si="17"/>
        <v>0</v>
      </c>
      <c r="AL182" s="388">
        <f t="shared" si="18"/>
        <v>0</v>
      </c>
      <c r="AM182" s="389">
        <f t="shared" si="14"/>
        <v>0</v>
      </c>
    </row>
    <row r="183" spans="1:39" s="428" customFormat="1" ht="25.5" x14ac:dyDescent="0.25">
      <c r="A183" s="427" t="s">
        <v>834</v>
      </c>
      <c r="C183" s="429">
        <v>391000</v>
      </c>
      <c r="D183" s="429">
        <v>494153</v>
      </c>
      <c r="E183" s="429">
        <v>391352.43900000001</v>
      </c>
      <c r="F183" s="430">
        <v>830857</v>
      </c>
      <c r="G183" s="468"/>
      <c r="H183" s="468"/>
      <c r="I183" s="468"/>
      <c r="J183" s="469">
        <v>0</v>
      </c>
      <c r="K183" s="469"/>
      <c r="L183" s="469"/>
      <c r="M183" s="469"/>
      <c r="N183" s="469">
        <v>0</v>
      </c>
      <c r="O183" s="469"/>
      <c r="P183" s="469">
        <v>600</v>
      </c>
      <c r="Q183" s="469"/>
      <c r="R183" s="469">
        <v>0</v>
      </c>
      <c r="S183" s="469"/>
      <c r="T183" s="469"/>
      <c r="U183" s="469"/>
      <c r="V183" s="469">
        <v>0</v>
      </c>
      <c r="W183" s="469"/>
      <c r="X183" s="469"/>
      <c r="Y183" s="469"/>
      <c r="Z183" s="469">
        <v>0</v>
      </c>
      <c r="AA183" s="469"/>
      <c r="AB183" s="469"/>
      <c r="AC183" s="469"/>
      <c r="AD183" s="469">
        <v>0</v>
      </c>
      <c r="AE183" s="469"/>
      <c r="AF183" s="469"/>
      <c r="AG183" s="469"/>
      <c r="AH183" s="469">
        <v>0</v>
      </c>
      <c r="AI183" s="388">
        <f t="shared" si="15"/>
        <v>391000</v>
      </c>
      <c r="AJ183" s="388">
        <f t="shared" si="16"/>
        <v>494753</v>
      </c>
      <c r="AK183" s="388">
        <f t="shared" si="17"/>
        <v>391352.43900000001</v>
      </c>
      <c r="AL183" s="388">
        <f t="shared" si="18"/>
        <v>830857</v>
      </c>
      <c r="AM183" s="389">
        <f t="shared" si="14"/>
        <v>0</v>
      </c>
    </row>
    <row r="184" spans="1:39" s="415" customFormat="1" x14ac:dyDescent="0.2">
      <c r="A184" s="392" t="s">
        <v>609</v>
      </c>
      <c r="B184" s="413"/>
      <c r="C184" s="394">
        <v>6000</v>
      </c>
      <c r="D184" s="394">
        <v>9000</v>
      </c>
      <c r="E184" s="394">
        <v>6079.49</v>
      </c>
      <c r="F184" s="420">
        <v>10000</v>
      </c>
      <c r="G184" s="416"/>
      <c r="H184" s="416"/>
      <c r="I184" s="416"/>
      <c r="J184" s="423"/>
      <c r="K184" s="423"/>
      <c r="L184" s="423"/>
      <c r="M184" s="423"/>
      <c r="N184" s="414"/>
      <c r="O184" s="414"/>
      <c r="P184" s="414"/>
      <c r="Q184" s="414"/>
      <c r="R184" s="414"/>
      <c r="S184" s="414"/>
      <c r="T184" s="414"/>
      <c r="U184" s="414"/>
      <c r="V184" s="414"/>
      <c r="W184" s="414"/>
      <c r="X184" s="414"/>
      <c r="Y184" s="414"/>
      <c r="Z184" s="414"/>
      <c r="AA184" s="414"/>
      <c r="AB184" s="414"/>
      <c r="AC184" s="414"/>
      <c r="AD184" s="414"/>
      <c r="AE184" s="414"/>
      <c r="AF184" s="414"/>
      <c r="AG184" s="414"/>
      <c r="AH184" s="414"/>
      <c r="AI184" s="388">
        <f t="shared" si="15"/>
        <v>6000</v>
      </c>
      <c r="AJ184" s="388">
        <f t="shared" si="16"/>
        <v>9000</v>
      </c>
      <c r="AK184" s="388">
        <f t="shared" si="17"/>
        <v>6079.49</v>
      </c>
      <c r="AL184" s="388">
        <f t="shared" si="18"/>
        <v>10000</v>
      </c>
      <c r="AM184" s="389">
        <f t="shared" si="14"/>
        <v>0</v>
      </c>
    </row>
    <row r="185" spans="1:39" s="415" customFormat="1" ht="25.5" x14ac:dyDescent="0.2">
      <c r="A185" s="392" t="s">
        <v>610</v>
      </c>
      <c r="B185" s="413"/>
      <c r="C185" s="394">
        <v>212000</v>
      </c>
      <c r="D185" s="394">
        <v>314153</v>
      </c>
      <c r="E185" s="394">
        <v>42750</v>
      </c>
      <c r="F185" s="420">
        <v>609212</v>
      </c>
      <c r="G185" s="416"/>
      <c r="H185" s="416"/>
      <c r="I185" s="416"/>
      <c r="J185" s="423"/>
      <c r="K185" s="423"/>
      <c r="L185" s="423"/>
      <c r="M185" s="423"/>
      <c r="N185" s="414"/>
      <c r="O185" s="414"/>
      <c r="P185" s="414"/>
      <c r="Q185" s="414"/>
      <c r="R185" s="414"/>
      <c r="S185" s="414"/>
      <c r="T185" s="414"/>
      <c r="U185" s="414"/>
      <c r="V185" s="414"/>
      <c r="W185" s="414"/>
      <c r="X185" s="414"/>
      <c r="Y185" s="414"/>
      <c r="Z185" s="414"/>
      <c r="AA185" s="414"/>
      <c r="AB185" s="414"/>
      <c r="AC185" s="414"/>
      <c r="AD185" s="414"/>
      <c r="AE185" s="414"/>
      <c r="AF185" s="414"/>
      <c r="AG185" s="414"/>
      <c r="AH185" s="414"/>
      <c r="AI185" s="388">
        <f t="shared" si="15"/>
        <v>212000</v>
      </c>
      <c r="AJ185" s="388">
        <f t="shared" si="16"/>
        <v>314153</v>
      </c>
      <c r="AK185" s="388">
        <f t="shared" si="17"/>
        <v>42750</v>
      </c>
      <c r="AL185" s="388">
        <f t="shared" si="18"/>
        <v>609212</v>
      </c>
      <c r="AM185" s="389">
        <f t="shared" si="14"/>
        <v>0</v>
      </c>
    </row>
    <row r="186" spans="1:39" s="415" customFormat="1" x14ac:dyDescent="0.2">
      <c r="A186" s="392" t="s">
        <v>611</v>
      </c>
      <c r="B186" s="413"/>
      <c r="C186" s="394">
        <v>90000</v>
      </c>
      <c r="D186" s="394">
        <v>98000</v>
      </c>
      <c r="E186" s="394">
        <v>60299.514000000003</v>
      </c>
      <c r="F186" s="420">
        <v>111270</v>
      </c>
      <c r="G186" s="416"/>
      <c r="H186" s="416"/>
      <c r="I186" s="416"/>
      <c r="J186" s="423"/>
      <c r="K186" s="423"/>
      <c r="L186" s="423"/>
      <c r="M186" s="423"/>
      <c r="N186" s="414"/>
      <c r="O186" s="414"/>
      <c r="P186" s="414"/>
      <c r="Q186" s="414"/>
      <c r="R186" s="414"/>
      <c r="S186" s="414"/>
      <c r="T186" s="414"/>
      <c r="U186" s="414"/>
      <c r="V186" s="414"/>
      <c r="W186" s="414"/>
      <c r="X186" s="414"/>
      <c r="Y186" s="414"/>
      <c r="Z186" s="414"/>
      <c r="AA186" s="414"/>
      <c r="AB186" s="414"/>
      <c r="AC186" s="414"/>
      <c r="AD186" s="414"/>
      <c r="AE186" s="414"/>
      <c r="AF186" s="414"/>
      <c r="AG186" s="414"/>
      <c r="AH186" s="414"/>
      <c r="AI186" s="388">
        <f t="shared" si="15"/>
        <v>90000</v>
      </c>
      <c r="AJ186" s="388">
        <f t="shared" si="16"/>
        <v>98000</v>
      </c>
      <c r="AK186" s="388">
        <f t="shared" si="17"/>
        <v>60299.514000000003</v>
      </c>
      <c r="AL186" s="388">
        <f t="shared" si="18"/>
        <v>111270</v>
      </c>
      <c r="AM186" s="389">
        <f t="shared" si="14"/>
        <v>0</v>
      </c>
    </row>
    <row r="187" spans="1:39" s="415" customFormat="1" x14ac:dyDescent="0.2">
      <c r="A187" s="392" t="s">
        <v>612</v>
      </c>
      <c r="B187" s="413"/>
      <c r="C187" s="394">
        <v>38000</v>
      </c>
      <c r="D187" s="394">
        <v>38000</v>
      </c>
      <c r="E187" s="394">
        <v>4352.0150000000003</v>
      </c>
      <c r="F187" s="420">
        <v>97375</v>
      </c>
      <c r="G187" s="416"/>
      <c r="H187" s="416"/>
      <c r="I187" s="416"/>
      <c r="J187" s="423"/>
      <c r="K187" s="423"/>
      <c r="L187" s="423"/>
      <c r="M187" s="423"/>
      <c r="N187" s="414"/>
      <c r="O187" s="414"/>
      <c r="P187" s="414">
        <v>600</v>
      </c>
      <c r="Q187" s="414"/>
      <c r="R187" s="414">
        <v>0</v>
      </c>
      <c r="S187" s="414"/>
      <c r="T187" s="414"/>
      <c r="U187" s="414"/>
      <c r="V187" s="414"/>
      <c r="W187" s="414"/>
      <c r="X187" s="414"/>
      <c r="Y187" s="414"/>
      <c r="Z187" s="414"/>
      <c r="AA187" s="414"/>
      <c r="AB187" s="414"/>
      <c r="AC187" s="414"/>
      <c r="AD187" s="414"/>
      <c r="AE187" s="414"/>
      <c r="AF187" s="414"/>
      <c r="AG187" s="414"/>
      <c r="AH187" s="414"/>
      <c r="AI187" s="388">
        <f t="shared" si="15"/>
        <v>38000</v>
      </c>
      <c r="AJ187" s="388">
        <f t="shared" si="16"/>
        <v>38600</v>
      </c>
      <c r="AK187" s="388">
        <f t="shared" si="17"/>
        <v>4352.0150000000003</v>
      </c>
      <c r="AL187" s="388">
        <f t="shared" si="18"/>
        <v>97375</v>
      </c>
      <c r="AM187" s="389">
        <f t="shared" si="14"/>
        <v>0</v>
      </c>
    </row>
    <row r="188" spans="1:39" s="421" customFormat="1" x14ac:dyDescent="0.2">
      <c r="A188" s="392" t="s">
        <v>613</v>
      </c>
      <c r="B188" s="418"/>
      <c r="C188" s="394">
        <v>10000</v>
      </c>
      <c r="D188" s="419"/>
      <c r="E188" s="419"/>
      <c r="F188" s="420"/>
      <c r="G188" s="416"/>
      <c r="H188" s="416"/>
      <c r="I188" s="416"/>
      <c r="J188" s="423"/>
      <c r="K188" s="423"/>
      <c r="L188" s="423"/>
      <c r="M188" s="423"/>
      <c r="N188" s="414"/>
      <c r="O188" s="414"/>
      <c r="P188" s="414"/>
      <c r="Q188" s="414"/>
      <c r="R188" s="414"/>
      <c r="S188" s="414"/>
      <c r="T188" s="414"/>
      <c r="U188" s="414"/>
      <c r="V188" s="414"/>
      <c r="W188" s="414"/>
      <c r="X188" s="414"/>
      <c r="Y188" s="414"/>
      <c r="Z188" s="414"/>
      <c r="AA188" s="414"/>
      <c r="AB188" s="414"/>
      <c r="AC188" s="414"/>
      <c r="AD188" s="414"/>
      <c r="AE188" s="414"/>
      <c r="AF188" s="414"/>
      <c r="AG188" s="414"/>
      <c r="AH188" s="414"/>
      <c r="AI188" s="388">
        <f t="shared" si="15"/>
        <v>10000</v>
      </c>
      <c r="AJ188" s="388">
        <f t="shared" si="16"/>
        <v>0</v>
      </c>
      <c r="AK188" s="388">
        <f t="shared" si="17"/>
        <v>0</v>
      </c>
      <c r="AL188" s="388">
        <f t="shared" si="18"/>
        <v>0</v>
      </c>
      <c r="AM188" s="389">
        <f t="shared" si="14"/>
        <v>0</v>
      </c>
    </row>
    <row r="189" spans="1:39" s="421" customFormat="1" ht="25.5" x14ac:dyDescent="0.2">
      <c r="A189" s="392" t="s">
        <v>614</v>
      </c>
      <c r="B189" s="418"/>
      <c r="C189" s="394">
        <v>17000</v>
      </c>
      <c r="D189" s="394">
        <v>17000</v>
      </c>
      <c r="E189" s="419"/>
      <c r="F189" s="420"/>
      <c r="G189" s="416"/>
      <c r="H189" s="416"/>
      <c r="I189" s="416"/>
      <c r="J189" s="423"/>
      <c r="K189" s="423"/>
      <c r="L189" s="423"/>
      <c r="M189" s="423"/>
      <c r="N189" s="414"/>
      <c r="O189" s="414"/>
      <c r="P189" s="414"/>
      <c r="Q189" s="414"/>
      <c r="R189" s="414"/>
      <c r="S189" s="414"/>
      <c r="T189" s="414"/>
      <c r="U189" s="414"/>
      <c r="V189" s="414"/>
      <c r="W189" s="414"/>
      <c r="X189" s="414"/>
      <c r="Y189" s="414"/>
      <c r="Z189" s="414"/>
      <c r="AA189" s="414"/>
      <c r="AB189" s="414"/>
      <c r="AC189" s="414"/>
      <c r="AD189" s="414"/>
      <c r="AE189" s="414"/>
      <c r="AF189" s="414"/>
      <c r="AG189" s="414"/>
      <c r="AH189" s="414"/>
      <c r="AI189" s="388">
        <f t="shared" si="15"/>
        <v>17000</v>
      </c>
      <c r="AJ189" s="388">
        <f t="shared" si="16"/>
        <v>17000</v>
      </c>
      <c r="AK189" s="388">
        <f t="shared" si="17"/>
        <v>0</v>
      </c>
      <c r="AL189" s="388">
        <f t="shared" si="18"/>
        <v>0</v>
      </c>
      <c r="AM189" s="389">
        <f t="shared" si="14"/>
        <v>0</v>
      </c>
    </row>
    <row r="190" spans="1:39" s="415" customFormat="1" ht="38.25" x14ac:dyDescent="0.2">
      <c r="A190" s="392" t="s">
        <v>615</v>
      </c>
      <c r="B190" s="413"/>
      <c r="C190" s="394"/>
      <c r="D190" s="394"/>
      <c r="E190" s="394">
        <v>270304.02</v>
      </c>
      <c r="F190" s="420"/>
      <c r="G190" s="416"/>
      <c r="H190" s="416"/>
      <c r="I190" s="416"/>
      <c r="J190" s="423"/>
      <c r="K190" s="423"/>
      <c r="L190" s="423"/>
      <c r="M190" s="423"/>
      <c r="N190" s="414"/>
      <c r="O190" s="414"/>
      <c r="P190" s="414"/>
      <c r="Q190" s="414"/>
      <c r="R190" s="414"/>
      <c r="S190" s="414"/>
      <c r="T190" s="414"/>
      <c r="U190" s="414"/>
      <c r="V190" s="414"/>
      <c r="W190" s="414"/>
      <c r="X190" s="414"/>
      <c r="Y190" s="414"/>
      <c r="Z190" s="414"/>
      <c r="AA190" s="414"/>
      <c r="AB190" s="414"/>
      <c r="AC190" s="414"/>
      <c r="AD190" s="414"/>
      <c r="AE190" s="414"/>
      <c r="AF190" s="414"/>
      <c r="AG190" s="414"/>
      <c r="AH190" s="414"/>
      <c r="AI190" s="388">
        <f t="shared" si="15"/>
        <v>0</v>
      </c>
      <c r="AJ190" s="388">
        <f t="shared" si="16"/>
        <v>0</v>
      </c>
      <c r="AK190" s="388">
        <f t="shared" si="17"/>
        <v>270304.02</v>
      </c>
      <c r="AL190" s="388">
        <f t="shared" si="18"/>
        <v>0</v>
      </c>
      <c r="AM190" s="389">
        <f t="shared" si="14"/>
        <v>0</v>
      </c>
    </row>
    <row r="191" spans="1:39" s="421" customFormat="1" x14ac:dyDescent="0.2">
      <c r="A191" s="392" t="s">
        <v>616</v>
      </c>
      <c r="B191" s="418"/>
      <c r="C191" s="394">
        <v>12000</v>
      </c>
      <c r="D191" s="394">
        <v>12000</v>
      </c>
      <c r="E191" s="394">
        <v>7567.4</v>
      </c>
      <c r="F191" s="420">
        <v>3000</v>
      </c>
      <c r="G191" s="385"/>
      <c r="H191" s="385"/>
      <c r="I191" s="385"/>
      <c r="J191" s="423"/>
      <c r="K191" s="423"/>
      <c r="L191" s="423"/>
      <c r="M191" s="423"/>
      <c r="N191" s="414"/>
      <c r="O191" s="414"/>
      <c r="P191" s="414"/>
      <c r="Q191" s="414"/>
      <c r="R191" s="414"/>
      <c r="S191" s="414"/>
      <c r="T191" s="414"/>
      <c r="U191" s="414"/>
      <c r="V191" s="414"/>
      <c r="W191" s="414"/>
      <c r="X191" s="414"/>
      <c r="Y191" s="414"/>
      <c r="Z191" s="414"/>
      <c r="AA191" s="414"/>
      <c r="AB191" s="414"/>
      <c r="AC191" s="414"/>
      <c r="AD191" s="414"/>
      <c r="AE191" s="414"/>
      <c r="AF191" s="414"/>
      <c r="AG191" s="414"/>
      <c r="AH191" s="414"/>
      <c r="AI191" s="388">
        <f t="shared" si="15"/>
        <v>12000</v>
      </c>
      <c r="AJ191" s="388">
        <f t="shared" si="16"/>
        <v>12000</v>
      </c>
      <c r="AK191" s="388">
        <f t="shared" si="17"/>
        <v>7567.4</v>
      </c>
      <c r="AL191" s="388">
        <f t="shared" si="18"/>
        <v>3000</v>
      </c>
      <c r="AM191" s="389">
        <f t="shared" si="14"/>
        <v>0</v>
      </c>
    </row>
    <row r="192" spans="1:39" s="421" customFormat="1" ht="25.5" x14ac:dyDescent="0.2">
      <c r="A192" s="392" t="s">
        <v>617</v>
      </c>
      <c r="B192" s="418"/>
      <c r="C192" s="419"/>
      <c r="D192" s="419"/>
      <c r="E192" s="419"/>
      <c r="F192" s="384"/>
      <c r="G192" s="385"/>
      <c r="H192" s="385"/>
      <c r="I192" s="385"/>
      <c r="J192" s="423"/>
      <c r="K192" s="423"/>
      <c r="L192" s="423"/>
      <c r="M192" s="423"/>
      <c r="N192" s="414"/>
      <c r="O192" s="414"/>
      <c r="P192" s="414"/>
      <c r="Q192" s="414"/>
      <c r="R192" s="414"/>
      <c r="S192" s="414"/>
      <c r="T192" s="414"/>
      <c r="U192" s="414"/>
      <c r="V192" s="414"/>
      <c r="W192" s="414"/>
      <c r="X192" s="414"/>
      <c r="Y192" s="414"/>
      <c r="Z192" s="414"/>
      <c r="AA192" s="414"/>
      <c r="AB192" s="414"/>
      <c r="AC192" s="414"/>
      <c r="AD192" s="414"/>
      <c r="AE192" s="414"/>
      <c r="AF192" s="414"/>
      <c r="AG192" s="414"/>
      <c r="AH192" s="414"/>
      <c r="AI192" s="388">
        <f t="shared" si="15"/>
        <v>0</v>
      </c>
      <c r="AJ192" s="388">
        <f t="shared" si="16"/>
        <v>0</v>
      </c>
      <c r="AK192" s="388">
        <f t="shared" si="17"/>
        <v>0</v>
      </c>
      <c r="AL192" s="388">
        <f t="shared" si="18"/>
        <v>0</v>
      </c>
      <c r="AM192" s="389">
        <f t="shared" si="14"/>
        <v>0</v>
      </c>
    </row>
    <row r="193" spans="1:40" s="415" customFormat="1" x14ac:dyDescent="0.2">
      <c r="A193" s="392" t="s">
        <v>618</v>
      </c>
      <c r="B193" s="413"/>
      <c r="C193" s="394">
        <v>6000</v>
      </c>
      <c r="D193" s="394">
        <v>6000</v>
      </c>
      <c r="E193" s="394"/>
      <c r="F193" s="384"/>
      <c r="G193" s="385"/>
      <c r="H193" s="385"/>
      <c r="I193" s="385"/>
      <c r="J193" s="397"/>
      <c r="K193" s="397"/>
      <c r="L193" s="397"/>
      <c r="M193" s="397"/>
      <c r="N193" s="397"/>
      <c r="O193" s="397"/>
      <c r="P193" s="397"/>
      <c r="Q193" s="397"/>
      <c r="R193" s="414"/>
      <c r="S193" s="414"/>
      <c r="T193" s="414"/>
      <c r="U193" s="414"/>
      <c r="V193" s="414"/>
      <c r="W193" s="414"/>
      <c r="X193" s="414"/>
      <c r="Y193" s="414"/>
      <c r="Z193" s="414"/>
      <c r="AA193" s="414"/>
      <c r="AB193" s="414"/>
      <c r="AC193" s="414"/>
      <c r="AD193" s="414"/>
      <c r="AE193" s="414"/>
      <c r="AF193" s="414"/>
      <c r="AG193" s="414"/>
      <c r="AH193" s="414"/>
      <c r="AI193" s="388">
        <f t="shared" si="15"/>
        <v>6000</v>
      </c>
      <c r="AJ193" s="388">
        <f t="shared" si="16"/>
        <v>6000</v>
      </c>
      <c r="AK193" s="388">
        <f t="shared" si="17"/>
        <v>0</v>
      </c>
      <c r="AL193" s="388">
        <f t="shared" si="18"/>
        <v>0</v>
      </c>
      <c r="AM193" s="389">
        <f t="shared" si="14"/>
        <v>0</v>
      </c>
    </row>
    <row r="194" spans="1:40" s="477" customFormat="1" x14ac:dyDescent="0.2">
      <c r="A194" s="475" t="s">
        <v>619</v>
      </c>
      <c r="B194" s="476"/>
      <c r="C194" s="476">
        <v>1970380</v>
      </c>
      <c r="D194" s="476">
        <v>1194803</v>
      </c>
      <c r="E194" s="476">
        <v>0</v>
      </c>
      <c r="F194" s="476">
        <v>1665754</v>
      </c>
      <c r="G194" s="468"/>
      <c r="H194" s="468"/>
      <c r="I194" s="468"/>
      <c r="J194" s="476">
        <v>0</v>
      </c>
      <c r="K194" s="476"/>
      <c r="L194" s="476"/>
      <c r="M194" s="476"/>
      <c r="N194" s="476">
        <v>0</v>
      </c>
      <c r="O194" s="476"/>
      <c r="P194" s="476"/>
      <c r="Q194" s="476"/>
      <c r="R194" s="476">
        <v>0</v>
      </c>
      <c r="S194" s="476"/>
      <c r="T194" s="476"/>
      <c r="U194" s="476"/>
      <c r="V194" s="476">
        <v>0</v>
      </c>
      <c r="W194" s="476"/>
      <c r="X194" s="476"/>
      <c r="Y194" s="476"/>
      <c r="Z194" s="476">
        <v>0</v>
      </c>
      <c r="AA194" s="476"/>
      <c r="AB194" s="476"/>
      <c r="AC194" s="476"/>
      <c r="AD194" s="476">
        <v>0</v>
      </c>
      <c r="AE194" s="476"/>
      <c r="AF194" s="476"/>
      <c r="AG194" s="476"/>
      <c r="AH194" s="476">
        <v>0</v>
      </c>
      <c r="AI194" s="388">
        <f t="shared" si="15"/>
        <v>1970380</v>
      </c>
      <c r="AJ194" s="388">
        <f t="shared" si="16"/>
        <v>1194803</v>
      </c>
      <c r="AK194" s="388">
        <f t="shared" si="17"/>
        <v>0</v>
      </c>
      <c r="AL194" s="388">
        <f t="shared" si="18"/>
        <v>1665754</v>
      </c>
      <c r="AM194" s="389">
        <f t="shared" si="14"/>
        <v>0</v>
      </c>
    </row>
    <row r="195" spans="1:40" s="483" customFormat="1" x14ac:dyDescent="0.2">
      <c r="A195" s="478" t="s">
        <v>620</v>
      </c>
      <c r="B195" s="479"/>
      <c r="C195" s="480">
        <v>385780</v>
      </c>
      <c r="D195" s="480"/>
      <c r="E195" s="480"/>
      <c r="F195" s="467">
        <v>140000</v>
      </c>
      <c r="G195" s="468"/>
      <c r="H195" s="468"/>
      <c r="I195" s="468"/>
      <c r="J195" s="478"/>
      <c r="K195" s="478"/>
      <c r="L195" s="478"/>
      <c r="M195" s="478"/>
      <c r="N195" s="481"/>
      <c r="O195" s="481"/>
      <c r="P195" s="481"/>
      <c r="Q195" s="481"/>
      <c r="R195" s="482"/>
      <c r="S195" s="482"/>
      <c r="T195" s="482"/>
      <c r="U195" s="482"/>
      <c r="V195" s="482"/>
      <c r="W195" s="482"/>
      <c r="X195" s="482"/>
      <c r="Y195" s="482"/>
      <c r="Z195" s="482"/>
      <c r="AA195" s="482"/>
      <c r="AB195" s="482"/>
      <c r="AC195" s="482"/>
      <c r="AD195" s="482"/>
      <c r="AE195" s="482"/>
      <c r="AF195" s="482"/>
      <c r="AG195" s="482"/>
      <c r="AH195" s="482"/>
      <c r="AI195" s="388">
        <f t="shared" si="15"/>
        <v>385780</v>
      </c>
      <c r="AJ195" s="388">
        <f t="shared" si="16"/>
        <v>0</v>
      </c>
      <c r="AK195" s="388">
        <f t="shared" si="17"/>
        <v>0</v>
      </c>
      <c r="AL195" s="388">
        <f t="shared" si="18"/>
        <v>140000</v>
      </c>
      <c r="AM195" s="389">
        <f t="shared" ref="AM195:AM258" si="19">J195+N195+R195+V195+Z195+AD195+AH195</f>
        <v>0</v>
      </c>
    </row>
    <row r="196" spans="1:40" s="483" customFormat="1" x14ac:dyDescent="0.2">
      <c r="A196" s="478" t="s">
        <v>621</v>
      </c>
      <c r="B196" s="479"/>
      <c r="C196" s="480">
        <v>1584600</v>
      </c>
      <c r="D196" s="480"/>
      <c r="E196" s="480"/>
      <c r="F196" s="467">
        <v>1525753.7150000001</v>
      </c>
      <c r="G196" s="468"/>
      <c r="H196" s="468"/>
      <c r="I196" s="468"/>
      <c r="J196" s="478"/>
      <c r="K196" s="478"/>
      <c r="L196" s="478"/>
      <c r="M196" s="478"/>
      <c r="N196" s="482"/>
      <c r="O196" s="482"/>
      <c r="P196" s="482"/>
      <c r="Q196" s="482"/>
      <c r="R196" s="484"/>
      <c r="S196" s="484"/>
      <c r="T196" s="484"/>
      <c r="U196" s="484"/>
      <c r="V196" s="484"/>
      <c r="W196" s="484"/>
      <c r="X196" s="484"/>
      <c r="Y196" s="484"/>
      <c r="Z196" s="484"/>
      <c r="AA196" s="484"/>
      <c r="AB196" s="484"/>
      <c r="AC196" s="484"/>
      <c r="AD196" s="484"/>
      <c r="AE196" s="484"/>
      <c r="AF196" s="484"/>
      <c r="AG196" s="484"/>
      <c r="AH196" s="484"/>
      <c r="AI196" s="388">
        <f t="shared" si="15"/>
        <v>1584600</v>
      </c>
      <c r="AJ196" s="388">
        <f t="shared" si="16"/>
        <v>0</v>
      </c>
      <c r="AK196" s="388">
        <f t="shared" si="17"/>
        <v>0</v>
      </c>
      <c r="AL196" s="388">
        <f t="shared" si="18"/>
        <v>1525753.7150000001</v>
      </c>
      <c r="AM196" s="389">
        <f t="shared" si="19"/>
        <v>0</v>
      </c>
    </row>
    <row r="197" spans="1:40" s="401" customFormat="1" ht="13.5" x14ac:dyDescent="0.25">
      <c r="A197" s="400" t="s">
        <v>835</v>
      </c>
      <c r="B197" s="401" t="s">
        <v>106</v>
      </c>
      <c r="C197" s="403">
        <v>2893120</v>
      </c>
      <c r="D197" s="403">
        <v>2291829</v>
      </c>
      <c r="E197" s="403">
        <v>924642.853</v>
      </c>
      <c r="F197" s="403">
        <v>3020913.7149999999</v>
      </c>
      <c r="G197" s="485">
        <v>0</v>
      </c>
      <c r="H197" s="485">
        <v>23764</v>
      </c>
      <c r="I197" s="485">
        <v>24009.741999999998</v>
      </c>
      <c r="J197" s="486">
        <v>0</v>
      </c>
      <c r="K197" s="486"/>
      <c r="L197" s="486"/>
      <c r="M197" s="486"/>
      <c r="N197" s="486">
        <v>0</v>
      </c>
      <c r="O197" s="486">
        <v>0</v>
      </c>
      <c r="P197" s="486">
        <v>600</v>
      </c>
      <c r="Q197" s="486">
        <v>0</v>
      </c>
      <c r="R197" s="486">
        <v>0</v>
      </c>
      <c r="S197" s="486"/>
      <c r="T197" s="486"/>
      <c r="U197" s="486"/>
      <c r="V197" s="486">
        <v>0</v>
      </c>
      <c r="W197" s="486"/>
      <c r="X197" s="486"/>
      <c r="Y197" s="486"/>
      <c r="Z197" s="486">
        <v>0</v>
      </c>
      <c r="AA197" s="486"/>
      <c r="AB197" s="486"/>
      <c r="AC197" s="486"/>
      <c r="AD197" s="486">
        <v>0</v>
      </c>
      <c r="AE197" s="486"/>
      <c r="AF197" s="486"/>
      <c r="AG197" s="486"/>
      <c r="AH197" s="486">
        <v>0</v>
      </c>
      <c r="AI197" s="388">
        <f t="shared" si="15"/>
        <v>2893120</v>
      </c>
      <c r="AJ197" s="388">
        <f t="shared" si="16"/>
        <v>2316193</v>
      </c>
      <c r="AK197" s="388">
        <f t="shared" si="17"/>
        <v>948652.59499999997</v>
      </c>
      <c r="AL197" s="388">
        <f t="shared" si="18"/>
        <v>3020913.7149999999</v>
      </c>
      <c r="AM197" s="389">
        <f t="shared" si="19"/>
        <v>0</v>
      </c>
      <c r="AN197" s="407">
        <f>+E197+I197+M197+Q197+U197+Y197+AC197+AG197</f>
        <v>948652.59499999997</v>
      </c>
    </row>
    <row r="198" spans="1:40" s="401" customFormat="1" x14ac:dyDescent="0.25">
      <c r="A198" s="400" t="s">
        <v>622</v>
      </c>
      <c r="B198" s="401" t="s">
        <v>623</v>
      </c>
      <c r="C198" s="408">
        <v>5815061</v>
      </c>
      <c r="D198" s="408">
        <v>5509184</v>
      </c>
      <c r="E198" s="408">
        <v>2839884.6090000002</v>
      </c>
      <c r="F198" s="408">
        <v>5623634.1889999993</v>
      </c>
      <c r="G198" s="408">
        <v>1366280</v>
      </c>
      <c r="H198" s="408">
        <v>1533574</v>
      </c>
      <c r="I198" s="408">
        <v>1163380.29</v>
      </c>
      <c r="J198" s="453">
        <v>1439500.361</v>
      </c>
      <c r="K198" s="453">
        <v>999095</v>
      </c>
      <c r="L198" s="453">
        <v>1110113</v>
      </c>
      <c r="M198" s="453">
        <v>974603.63700000034</v>
      </c>
      <c r="N198" s="453">
        <v>1168401</v>
      </c>
      <c r="O198" s="453">
        <v>2221818</v>
      </c>
      <c r="P198" s="453">
        <v>2449540</v>
      </c>
      <c r="Q198" s="453">
        <v>2080848.5730000003</v>
      </c>
      <c r="R198" s="453">
        <v>3047680</v>
      </c>
      <c r="S198" s="453">
        <v>881704</v>
      </c>
      <c r="T198" s="453">
        <v>1001056</v>
      </c>
      <c r="U198" s="453">
        <v>831174.97</v>
      </c>
      <c r="V198" s="453">
        <v>880811</v>
      </c>
      <c r="W198" s="453">
        <v>399855</v>
      </c>
      <c r="X198" s="453">
        <v>435525</v>
      </c>
      <c r="Y198" s="453">
        <v>376578.799</v>
      </c>
      <c r="Z198" s="453">
        <v>450937.5</v>
      </c>
      <c r="AA198" s="453">
        <v>482732</v>
      </c>
      <c r="AB198" s="453">
        <v>497305</v>
      </c>
      <c r="AC198" s="453">
        <v>422916.10400000005</v>
      </c>
      <c r="AD198" s="453">
        <v>483057</v>
      </c>
      <c r="AE198" s="453">
        <v>61430</v>
      </c>
      <c r="AF198" s="453">
        <v>72656</v>
      </c>
      <c r="AG198" s="453">
        <v>47360.94</v>
      </c>
      <c r="AH198" s="453">
        <v>69768</v>
      </c>
      <c r="AI198" s="388">
        <f t="shared" si="15"/>
        <v>12227975</v>
      </c>
      <c r="AJ198" s="388">
        <f t="shared" si="16"/>
        <v>12608953</v>
      </c>
      <c r="AK198" s="388">
        <f t="shared" si="17"/>
        <v>8736747.9220000003</v>
      </c>
      <c r="AL198" s="388">
        <f t="shared" si="18"/>
        <v>13163789.049999999</v>
      </c>
      <c r="AM198" s="389">
        <f t="shared" si="19"/>
        <v>7540154.8609999996</v>
      </c>
      <c r="AN198" s="407">
        <f>+E198+I198+M198+Q198+U198+Y198+AC198+AG198</f>
        <v>8736747.9220000003</v>
      </c>
    </row>
    <row r="199" spans="1:40" s="450" customFormat="1" ht="25.5" x14ac:dyDescent="0.2">
      <c r="A199" s="400" t="s">
        <v>624</v>
      </c>
      <c r="B199" s="401"/>
      <c r="C199" s="402">
        <v>0</v>
      </c>
      <c r="D199" s="402">
        <v>62615</v>
      </c>
      <c r="E199" s="402">
        <v>20170</v>
      </c>
      <c r="F199" s="408">
        <v>9842.5196850393695</v>
      </c>
      <c r="G199" s="412">
        <v>60000</v>
      </c>
      <c r="H199" s="412">
        <v>0</v>
      </c>
      <c r="I199" s="412"/>
      <c r="J199" s="487">
        <v>22204.724000000002</v>
      </c>
      <c r="K199" s="487"/>
      <c r="L199" s="487"/>
      <c r="M199" s="487">
        <v>279.99</v>
      </c>
      <c r="N199" s="488"/>
      <c r="O199" s="488">
        <v>2409</v>
      </c>
      <c r="P199" s="488">
        <v>2409</v>
      </c>
      <c r="Q199" s="488">
        <v>1138</v>
      </c>
      <c r="R199" s="488">
        <v>3823</v>
      </c>
      <c r="S199" s="488"/>
      <c r="T199" s="488"/>
      <c r="U199" s="488"/>
      <c r="V199" s="488">
        <v>0</v>
      </c>
      <c r="W199" s="488"/>
      <c r="X199" s="488"/>
      <c r="Y199" s="488"/>
      <c r="Z199" s="488">
        <v>0</v>
      </c>
      <c r="AA199" s="488"/>
      <c r="AB199" s="488"/>
      <c r="AC199" s="488"/>
      <c r="AD199" s="488">
        <v>0</v>
      </c>
      <c r="AE199" s="488"/>
      <c r="AF199" s="488">
        <v>0</v>
      </c>
      <c r="AG199" s="488">
        <v>100.693</v>
      </c>
      <c r="AH199" s="488">
        <v>0</v>
      </c>
      <c r="AI199" s="388">
        <f t="shared" si="15"/>
        <v>62409</v>
      </c>
      <c r="AJ199" s="388">
        <f t="shared" si="16"/>
        <v>65024</v>
      </c>
      <c r="AK199" s="388">
        <f t="shared" si="17"/>
        <v>21688.683000000001</v>
      </c>
      <c r="AL199" s="388">
        <f t="shared" si="18"/>
        <v>35870.243685039371</v>
      </c>
      <c r="AM199" s="389">
        <f t="shared" si="19"/>
        <v>26027.724000000002</v>
      </c>
    </row>
    <row r="200" spans="1:40" s="450" customFormat="1" ht="25.5" x14ac:dyDescent="0.2">
      <c r="A200" s="400" t="s">
        <v>625</v>
      </c>
      <c r="B200" s="401"/>
      <c r="C200" s="402">
        <v>270000</v>
      </c>
      <c r="D200" s="402">
        <v>610421</v>
      </c>
      <c r="E200" s="402">
        <v>553132.848</v>
      </c>
      <c r="F200" s="408">
        <v>379577.95275590545</v>
      </c>
      <c r="G200" s="412"/>
      <c r="H200" s="412">
        <v>1964</v>
      </c>
      <c r="I200" s="412"/>
      <c r="J200" s="487">
        <v>0</v>
      </c>
      <c r="K200" s="489"/>
      <c r="L200" s="497">
        <v>788</v>
      </c>
      <c r="M200" s="489"/>
      <c r="N200" s="489"/>
      <c r="O200" s="488"/>
      <c r="P200" s="488"/>
      <c r="Q200" s="488"/>
      <c r="R200" s="488">
        <v>0</v>
      </c>
      <c r="S200" s="488"/>
      <c r="T200" s="488"/>
      <c r="U200" s="488"/>
      <c r="V200" s="488">
        <v>0</v>
      </c>
      <c r="W200" s="488"/>
      <c r="X200" s="488"/>
      <c r="Y200" s="488"/>
      <c r="Z200" s="488">
        <v>0</v>
      </c>
      <c r="AA200" s="488"/>
      <c r="AB200" s="488"/>
      <c r="AC200" s="488"/>
      <c r="AD200" s="488">
        <v>0</v>
      </c>
      <c r="AE200" s="488"/>
      <c r="AF200" s="488"/>
      <c r="AG200" s="488"/>
      <c r="AH200" s="488">
        <v>0</v>
      </c>
      <c r="AI200" s="388">
        <f t="shared" si="15"/>
        <v>270000</v>
      </c>
      <c r="AJ200" s="388">
        <f t="shared" si="16"/>
        <v>613173</v>
      </c>
      <c r="AK200" s="388">
        <f t="shared" si="17"/>
        <v>553132.848</v>
      </c>
      <c r="AL200" s="388">
        <f t="shared" si="18"/>
        <v>379577.95275590545</v>
      </c>
      <c r="AM200" s="389">
        <f t="shared" si="19"/>
        <v>0</v>
      </c>
    </row>
    <row r="201" spans="1:40" s="496" customFormat="1" ht="25.5" hidden="1" x14ac:dyDescent="0.25">
      <c r="A201" s="392" t="s">
        <v>626</v>
      </c>
      <c r="B201" s="490"/>
      <c r="C201" s="491"/>
      <c r="D201" s="491"/>
      <c r="E201" s="491"/>
      <c r="F201" s="492"/>
      <c r="G201" s="493"/>
      <c r="H201" s="493"/>
      <c r="I201" s="493"/>
      <c r="J201" s="494"/>
      <c r="K201" s="494"/>
      <c r="L201" s="494"/>
      <c r="M201" s="494"/>
      <c r="N201" s="494"/>
      <c r="O201" s="494"/>
      <c r="P201" s="494"/>
      <c r="Q201" s="494"/>
      <c r="R201" s="495"/>
      <c r="S201" s="495"/>
      <c r="T201" s="495"/>
      <c r="U201" s="495"/>
      <c r="V201" s="495"/>
      <c r="W201" s="495"/>
      <c r="X201" s="495"/>
      <c r="Y201" s="495"/>
      <c r="Z201" s="495"/>
      <c r="AA201" s="495"/>
      <c r="AB201" s="495"/>
      <c r="AC201" s="495"/>
      <c r="AD201" s="495"/>
      <c r="AE201" s="495"/>
      <c r="AF201" s="495"/>
      <c r="AG201" s="495"/>
      <c r="AH201" s="495"/>
      <c r="AI201" s="388">
        <f t="shared" si="15"/>
        <v>0</v>
      </c>
      <c r="AJ201" s="388">
        <f t="shared" si="16"/>
        <v>0</v>
      </c>
      <c r="AK201" s="388">
        <f t="shared" si="17"/>
        <v>0</v>
      </c>
      <c r="AL201" s="388">
        <f t="shared" si="18"/>
        <v>0</v>
      </c>
      <c r="AM201" s="389">
        <f t="shared" si="19"/>
        <v>0</v>
      </c>
    </row>
    <row r="202" spans="1:40" s="450" customFormat="1" ht="25.5" x14ac:dyDescent="0.2">
      <c r="A202" s="400" t="s">
        <v>627</v>
      </c>
      <c r="B202" s="401"/>
      <c r="C202" s="402">
        <v>6000</v>
      </c>
      <c r="D202" s="402">
        <v>26000</v>
      </c>
      <c r="E202" s="402">
        <v>19498.224999999999</v>
      </c>
      <c r="F202" s="408">
        <v>12598.425196850392</v>
      </c>
      <c r="G202" s="412">
        <v>6000</v>
      </c>
      <c r="H202" s="412">
        <v>6000</v>
      </c>
      <c r="I202" s="412">
        <v>13771.752</v>
      </c>
      <c r="J202" s="487">
        <v>5000</v>
      </c>
      <c r="K202" s="497">
        <v>701</v>
      </c>
      <c r="L202" s="497">
        <v>701</v>
      </c>
      <c r="M202" s="497">
        <v>5372.9390000000003</v>
      </c>
      <c r="N202" s="488"/>
      <c r="O202" s="488">
        <v>1370</v>
      </c>
      <c r="P202" s="488">
        <v>1370</v>
      </c>
      <c r="Q202" s="488">
        <v>1579</v>
      </c>
      <c r="R202" s="488">
        <v>2617</v>
      </c>
      <c r="S202" s="488">
        <v>1543</v>
      </c>
      <c r="T202" s="488">
        <v>1543</v>
      </c>
      <c r="U202" s="488">
        <v>1386</v>
      </c>
      <c r="V202" s="488">
        <v>1000</v>
      </c>
      <c r="W202" s="488">
        <v>1984</v>
      </c>
      <c r="X202" s="488">
        <v>1984</v>
      </c>
      <c r="Y202" s="488">
        <v>1364.9860000000001</v>
      </c>
      <c r="Z202" s="488">
        <v>591</v>
      </c>
      <c r="AA202" s="488"/>
      <c r="AB202" s="488">
        <v>134</v>
      </c>
      <c r="AC202" s="488">
        <v>133.5</v>
      </c>
      <c r="AD202" s="488">
        <v>1870</v>
      </c>
      <c r="AE202" s="488"/>
      <c r="AF202" s="488"/>
      <c r="AG202" s="488">
        <v>196.77199999999999</v>
      </c>
      <c r="AH202" s="488">
        <v>0</v>
      </c>
      <c r="AI202" s="388">
        <f t="shared" si="15"/>
        <v>17598</v>
      </c>
      <c r="AJ202" s="388">
        <f t="shared" si="16"/>
        <v>37732</v>
      </c>
      <c r="AK202" s="388">
        <f t="shared" si="17"/>
        <v>43303.173999999992</v>
      </c>
      <c r="AL202" s="388">
        <f t="shared" si="18"/>
        <v>23676.425196850392</v>
      </c>
      <c r="AM202" s="389">
        <f t="shared" si="19"/>
        <v>11078</v>
      </c>
    </row>
    <row r="203" spans="1:40" s="450" customFormat="1" ht="25.5" x14ac:dyDescent="0.2">
      <c r="A203" s="400" t="s">
        <v>628</v>
      </c>
      <c r="B203" s="401"/>
      <c r="C203" s="402">
        <v>4000</v>
      </c>
      <c r="D203" s="402">
        <v>94842</v>
      </c>
      <c r="E203" s="402">
        <v>27372.665000000001</v>
      </c>
      <c r="F203" s="408">
        <v>149976.37795275589</v>
      </c>
      <c r="G203" s="412">
        <v>16000</v>
      </c>
      <c r="H203" s="412">
        <v>24697</v>
      </c>
      <c r="I203" s="412">
        <v>15273.898999999999</v>
      </c>
      <c r="J203" s="487">
        <v>20511.811000000002</v>
      </c>
      <c r="K203" s="498">
        <v>63337</v>
      </c>
      <c r="L203" s="498">
        <v>63550</v>
      </c>
      <c r="M203" s="498">
        <v>59226.856</v>
      </c>
      <c r="N203" s="488">
        <v>1000</v>
      </c>
      <c r="O203" s="499">
        <v>47639</v>
      </c>
      <c r="P203" s="499">
        <v>47639</v>
      </c>
      <c r="Q203" s="499">
        <v>29138.834999999999</v>
      </c>
      <c r="R203" s="488">
        <v>165225</v>
      </c>
      <c r="S203" s="488">
        <v>7780</v>
      </c>
      <c r="T203" s="488">
        <v>7780</v>
      </c>
      <c r="U203" s="488">
        <v>7065.2560000000003</v>
      </c>
      <c r="V203" s="488">
        <v>7768</v>
      </c>
      <c r="W203" s="488">
        <v>4210</v>
      </c>
      <c r="X203" s="488">
        <v>4210</v>
      </c>
      <c r="Y203" s="488">
        <v>3650.8020000000001</v>
      </c>
      <c r="Z203" s="488">
        <v>5647</v>
      </c>
      <c r="AA203" s="488">
        <v>3397</v>
      </c>
      <c r="AB203" s="488">
        <v>3263</v>
      </c>
      <c r="AC203" s="488">
        <v>2980.511</v>
      </c>
      <c r="AD203" s="488">
        <v>2089</v>
      </c>
      <c r="AE203" s="488">
        <v>1151</v>
      </c>
      <c r="AF203" s="488">
        <v>1951</v>
      </c>
      <c r="AG203" s="488">
        <v>1280.827</v>
      </c>
      <c r="AH203" s="488">
        <v>1590</v>
      </c>
      <c r="AI203" s="388">
        <f t="shared" si="15"/>
        <v>147514</v>
      </c>
      <c r="AJ203" s="388">
        <f t="shared" si="16"/>
        <v>247932</v>
      </c>
      <c r="AK203" s="388">
        <f t="shared" si="17"/>
        <v>145989.65099999998</v>
      </c>
      <c r="AL203" s="388">
        <f t="shared" si="18"/>
        <v>353807.18895275588</v>
      </c>
      <c r="AM203" s="389">
        <f t="shared" si="19"/>
        <v>203830.81099999999</v>
      </c>
    </row>
    <row r="204" spans="1:40" s="450" customFormat="1" x14ac:dyDescent="0.2">
      <c r="A204" s="400" t="s">
        <v>629</v>
      </c>
      <c r="B204" s="401"/>
      <c r="C204" s="402"/>
      <c r="D204" s="402">
        <v>13000</v>
      </c>
      <c r="E204" s="402">
        <v>13000</v>
      </c>
      <c r="F204" s="408"/>
      <c r="G204" s="412"/>
      <c r="H204" s="412"/>
      <c r="I204" s="412"/>
      <c r="J204" s="489">
        <v>0</v>
      </c>
      <c r="K204" s="489"/>
      <c r="L204" s="489"/>
      <c r="M204" s="489"/>
      <c r="N204" s="489"/>
      <c r="O204" s="489"/>
      <c r="P204" s="489"/>
      <c r="Q204" s="489"/>
      <c r="R204" s="488">
        <v>0</v>
      </c>
      <c r="S204" s="488"/>
      <c r="T204" s="488"/>
      <c r="U204" s="488"/>
      <c r="V204" s="488">
        <v>0</v>
      </c>
      <c r="W204" s="488"/>
      <c r="X204" s="488"/>
      <c r="Y204" s="488"/>
      <c r="Z204" s="488">
        <v>0</v>
      </c>
      <c r="AA204" s="488"/>
      <c r="AB204" s="488"/>
      <c r="AC204" s="488"/>
      <c r="AD204" s="488">
        <v>0</v>
      </c>
      <c r="AE204" s="488"/>
      <c r="AF204" s="488"/>
      <c r="AG204" s="488"/>
      <c r="AH204" s="488">
        <v>0</v>
      </c>
      <c r="AI204" s="388">
        <f t="shared" si="15"/>
        <v>0</v>
      </c>
      <c r="AJ204" s="388">
        <f t="shared" si="16"/>
        <v>13000</v>
      </c>
      <c r="AK204" s="388">
        <f t="shared" si="17"/>
        <v>13000</v>
      </c>
      <c r="AL204" s="388">
        <f t="shared" si="18"/>
        <v>0</v>
      </c>
      <c r="AM204" s="389">
        <f t="shared" si="19"/>
        <v>0</v>
      </c>
    </row>
    <row r="205" spans="1:40" s="450" customFormat="1" ht="25.5" x14ac:dyDescent="0.2">
      <c r="A205" s="400" t="s">
        <v>630</v>
      </c>
      <c r="B205" s="401"/>
      <c r="C205" s="402"/>
      <c r="D205" s="402"/>
      <c r="E205" s="402"/>
      <c r="F205" s="408"/>
      <c r="G205" s="412"/>
      <c r="H205" s="412"/>
      <c r="I205" s="412"/>
      <c r="J205" s="489">
        <v>0</v>
      </c>
      <c r="K205" s="489"/>
      <c r="L205" s="489"/>
      <c r="M205" s="489"/>
      <c r="N205" s="489"/>
      <c r="O205" s="489"/>
      <c r="P205" s="489"/>
      <c r="Q205" s="489"/>
      <c r="R205" s="488">
        <v>0</v>
      </c>
      <c r="S205" s="488"/>
      <c r="T205" s="488"/>
      <c r="U205" s="488"/>
      <c r="V205" s="488">
        <v>0</v>
      </c>
      <c r="W205" s="488"/>
      <c r="X205" s="488"/>
      <c r="Y205" s="488"/>
      <c r="Z205" s="488">
        <v>0</v>
      </c>
      <c r="AA205" s="488"/>
      <c r="AB205" s="488"/>
      <c r="AC205" s="488"/>
      <c r="AD205" s="488">
        <v>0</v>
      </c>
      <c r="AE205" s="488"/>
      <c r="AF205" s="488"/>
      <c r="AG205" s="488"/>
      <c r="AH205" s="488">
        <v>0</v>
      </c>
      <c r="AI205" s="388">
        <f t="shared" si="15"/>
        <v>0</v>
      </c>
      <c r="AJ205" s="388">
        <f t="shared" si="16"/>
        <v>0</v>
      </c>
      <c r="AK205" s="388">
        <f t="shared" si="17"/>
        <v>0</v>
      </c>
      <c r="AL205" s="388">
        <f t="shared" si="18"/>
        <v>0</v>
      </c>
      <c r="AM205" s="389">
        <f t="shared" si="19"/>
        <v>0</v>
      </c>
    </row>
    <row r="206" spans="1:40" s="450" customFormat="1" ht="38.25" x14ac:dyDescent="0.2">
      <c r="A206" s="400" t="s">
        <v>631</v>
      </c>
      <c r="B206" s="401"/>
      <c r="C206" s="402">
        <v>75600</v>
      </c>
      <c r="D206" s="402">
        <v>123057</v>
      </c>
      <c r="E206" s="402">
        <v>34146.608</v>
      </c>
      <c r="F206" s="408">
        <v>149038.72440944886</v>
      </c>
      <c r="G206" s="412">
        <v>22140</v>
      </c>
      <c r="H206" s="412">
        <v>8818</v>
      </c>
      <c r="I206" s="412">
        <v>7793.7259999999997</v>
      </c>
      <c r="J206" s="497">
        <v>12883.48</v>
      </c>
      <c r="K206" s="497">
        <v>17293</v>
      </c>
      <c r="L206" s="497">
        <v>17492</v>
      </c>
      <c r="M206" s="497">
        <v>17516.032999999999</v>
      </c>
      <c r="N206" s="488">
        <v>270</v>
      </c>
      <c r="O206" s="488">
        <v>13884</v>
      </c>
      <c r="P206" s="488">
        <v>13884</v>
      </c>
      <c r="Q206" s="488">
        <v>8601.2800000000007</v>
      </c>
      <c r="R206" s="488">
        <v>46350.070000000007</v>
      </c>
      <c r="S206" s="488">
        <v>2518</v>
      </c>
      <c r="T206" s="488">
        <v>2518</v>
      </c>
      <c r="U206" s="488">
        <v>2244.2289999999998</v>
      </c>
      <c r="V206" s="488">
        <v>2366</v>
      </c>
      <c r="W206" s="488">
        <v>1672</v>
      </c>
      <c r="X206" s="488">
        <v>1672</v>
      </c>
      <c r="Y206" s="488">
        <v>1338.711</v>
      </c>
      <c r="Z206" s="488">
        <v>1721</v>
      </c>
      <c r="AA206" s="488">
        <v>918</v>
      </c>
      <c r="AB206" s="488">
        <v>918</v>
      </c>
      <c r="AC206" s="488">
        <v>861.41300000000001</v>
      </c>
      <c r="AD206" s="488">
        <v>1068</v>
      </c>
      <c r="AE206" s="488">
        <v>311</v>
      </c>
      <c r="AF206" s="488">
        <v>527</v>
      </c>
      <c r="AG206" s="488">
        <v>426.137</v>
      </c>
      <c r="AH206" s="488">
        <v>429</v>
      </c>
      <c r="AI206" s="388">
        <f t="shared" si="15"/>
        <v>134336</v>
      </c>
      <c r="AJ206" s="388">
        <f t="shared" si="16"/>
        <v>168886</v>
      </c>
      <c r="AK206" s="388">
        <f t="shared" si="17"/>
        <v>72928.137000000002</v>
      </c>
      <c r="AL206" s="388">
        <f t="shared" si="18"/>
        <v>214126.27440944887</v>
      </c>
      <c r="AM206" s="389">
        <f t="shared" si="19"/>
        <v>65087.55</v>
      </c>
    </row>
    <row r="207" spans="1:40" s="401" customFormat="1" x14ac:dyDescent="0.25">
      <c r="A207" s="400" t="s">
        <v>836</v>
      </c>
      <c r="B207" s="401" t="s">
        <v>109</v>
      </c>
      <c r="C207" s="408">
        <v>355600</v>
      </c>
      <c r="D207" s="408">
        <v>929935</v>
      </c>
      <c r="E207" s="408">
        <v>667320.34600000002</v>
      </c>
      <c r="F207" s="408">
        <v>701034</v>
      </c>
      <c r="G207" s="408">
        <v>104140</v>
      </c>
      <c r="H207" s="408">
        <v>41479</v>
      </c>
      <c r="I207" s="408">
        <v>36839.377</v>
      </c>
      <c r="J207" s="453">
        <v>60600.014999999999</v>
      </c>
      <c r="K207" s="453">
        <v>81331</v>
      </c>
      <c r="L207" s="453">
        <v>82531</v>
      </c>
      <c r="M207" s="453">
        <v>82395.817999999999</v>
      </c>
      <c r="N207" s="453">
        <v>1270</v>
      </c>
      <c r="O207" s="453">
        <v>65302</v>
      </c>
      <c r="P207" s="453">
        <v>65302</v>
      </c>
      <c r="Q207" s="453">
        <v>40457.114999999998</v>
      </c>
      <c r="R207" s="453">
        <v>218015.07</v>
      </c>
      <c r="S207" s="453">
        <v>11841</v>
      </c>
      <c r="T207" s="453">
        <v>11841</v>
      </c>
      <c r="U207" s="453">
        <v>10695.485000000001</v>
      </c>
      <c r="V207" s="453">
        <v>11134</v>
      </c>
      <c r="W207" s="453">
        <v>7866</v>
      </c>
      <c r="X207" s="453">
        <v>7866</v>
      </c>
      <c r="Y207" s="453">
        <v>6354.4989999999998</v>
      </c>
      <c r="Z207" s="453">
        <v>7959</v>
      </c>
      <c r="AA207" s="453">
        <v>4315</v>
      </c>
      <c r="AB207" s="453">
        <v>4315</v>
      </c>
      <c r="AC207" s="453">
        <v>3975.424</v>
      </c>
      <c r="AD207" s="453">
        <v>5027</v>
      </c>
      <c r="AE207" s="453">
        <v>1462</v>
      </c>
      <c r="AF207" s="453">
        <v>2478</v>
      </c>
      <c r="AG207" s="453">
        <v>2004.4289999999999</v>
      </c>
      <c r="AH207" s="453">
        <v>2019</v>
      </c>
      <c r="AI207" s="388">
        <f t="shared" si="15"/>
        <v>631857</v>
      </c>
      <c r="AJ207" s="388">
        <f t="shared" si="16"/>
        <v>1145747</v>
      </c>
      <c r="AK207" s="388">
        <f t="shared" si="17"/>
        <v>850042.4929999999</v>
      </c>
      <c r="AL207" s="388">
        <f t="shared" si="18"/>
        <v>1007058.085</v>
      </c>
      <c r="AM207" s="389">
        <f t="shared" si="19"/>
        <v>306024.08500000002</v>
      </c>
      <c r="AN207" s="407">
        <f>+E207+I207+M207+Q207+U207+Y207+AC207+AG207</f>
        <v>850042.4929999999</v>
      </c>
    </row>
    <row r="208" spans="1:40" s="450" customFormat="1" x14ac:dyDescent="0.2">
      <c r="A208" s="400" t="s">
        <v>632</v>
      </c>
      <c r="B208" s="401"/>
      <c r="C208" s="402">
        <v>0</v>
      </c>
      <c r="D208" s="402">
        <v>68210</v>
      </c>
      <c r="E208" s="402">
        <v>41015.839</v>
      </c>
      <c r="F208" s="408">
        <v>464881.88976377959</v>
      </c>
      <c r="G208" s="412">
        <v>46000</v>
      </c>
      <c r="H208" s="412">
        <v>46000</v>
      </c>
      <c r="I208" s="412">
        <v>27084.256000000001</v>
      </c>
      <c r="J208" s="497">
        <v>10000</v>
      </c>
      <c r="K208" s="497">
        <v>351926</v>
      </c>
      <c r="L208" s="497">
        <v>357438</v>
      </c>
      <c r="M208" s="497">
        <v>355473.86700000003</v>
      </c>
      <c r="N208" s="488"/>
      <c r="O208" s="488">
        <v>482830</v>
      </c>
      <c r="P208" s="488">
        <v>792736</v>
      </c>
      <c r="Q208" s="488">
        <v>129506</v>
      </c>
      <c r="R208" s="564">
        <v>425768</v>
      </c>
      <c r="S208" s="488">
        <v>11847</v>
      </c>
      <c r="T208" s="488">
        <v>11847</v>
      </c>
      <c r="U208" s="488">
        <v>11363.55</v>
      </c>
      <c r="V208" s="488">
        <v>19294</v>
      </c>
      <c r="W208" s="488">
        <v>6614</v>
      </c>
      <c r="X208" s="488">
        <v>6614</v>
      </c>
      <c r="Y208" s="488">
        <v>6374.1850000000004</v>
      </c>
      <c r="Z208" s="488">
        <v>37638</v>
      </c>
      <c r="AA208" s="488">
        <v>3000</v>
      </c>
      <c r="AB208" s="488">
        <v>21000</v>
      </c>
      <c r="AC208" s="488">
        <v>3995.0929999999998</v>
      </c>
      <c r="AD208" s="488">
        <v>5969</v>
      </c>
      <c r="AE208" s="488">
        <v>2519</v>
      </c>
      <c r="AF208" s="488">
        <v>2047</v>
      </c>
      <c r="AG208" s="488">
        <v>2047.1590000000001</v>
      </c>
      <c r="AH208" s="488">
        <v>18321</v>
      </c>
      <c r="AI208" s="388">
        <f t="shared" si="15"/>
        <v>904736</v>
      </c>
      <c r="AJ208" s="388">
        <f t="shared" si="16"/>
        <v>1305892</v>
      </c>
      <c r="AK208" s="388">
        <f t="shared" si="17"/>
        <v>576859.94900000014</v>
      </c>
      <c r="AL208" s="388">
        <f t="shared" si="18"/>
        <v>981871.88976377959</v>
      </c>
      <c r="AM208" s="389">
        <f t="shared" si="19"/>
        <v>516990</v>
      </c>
    </row>
    <row r="209" spans="1:40" s="450" customFormat="1" x14ac:dyDescent="0.2">
      <c r="A209" s="400" t="s">
        <v>633</v>
      </c>
      <c r="B209" s="401"/>
      <c r="C209" s="402"/>
      <c r="D209" s="402">
        <v>15742</v>
      </c>
      <c r="E209" s="402"/>
      <c r="F209" s="408">
        <v>0</v>
      </c>
      <c r="G209" s="412"/>
      <c r="H209" s="412"/>
      <c r="I209" s="412"/>
      <c r="J209" s="497">
        <v>10000</v>
      </c>
      <c r="K209" s="489"/>
      <c r="L209" s="489"/>
      <c r="M209" s="489"/>
      <c r="N209" s="489"/>
      <c r="O209" s="489"/>
      <c r="P209" s="489"/>
      <c r="Q209" s="489"/>
      <c r="R209" s="488">
        <v>0</v>
      </c>
      <c r="S209" s="488"/>
      <c r="T209" s="488"/>
      <c r="U209" s="488"/>
      <c r="V209" s="488">
        <v>0</v>
      </c>
      <c r="W209" s="488"/>
      <c r="X209" s="488"/>
      <c r="Y209" s="488"/>
      <c r="Z209" s="488">
        <v>0</v>
      </c>
      <c r="AA209" s="488"/>
      <c r="AB209" s="488"/>
      <c r="AC209" s="488"/>
      <c r="AD209" s="488">
        <v>0</v>
      </c>
      <c r="AE209" s="488"/>
      <c r="AF209" s="488"/>
      <c r="AG209" s="488"/>
      <c r="AH209" s="488">
        <v>0</v>
      </c>
      <c r="AI209" s="388">
        <f t="shared" si="15"/>
        <v>0</v>
      </c>
      <c r="AJ209" s="388">
        <f t="shared" si="16"/>
        <v>15742</v>
      </c>
      <c r="AK209" s="388">
        <f t="shared" si="17"/>
        <v>0</v>
      </c>
      <c r="AL209" s="388">
        <f t="shared" si="18"/>
        <v>10000</v>
      </c>
      <c r="AM209" s="389">
        <f t="shared" si="19"/>
        <v>10000</v>
      </c>
    </row>
    <row r="210" spans="1:40" s="450" customFormat="1" ht="25.5" x14ac:dyDescent="0.2">
      <c r="A210" s="400" t="s">
        <v>634</v>
      </c>
      <c r="B210" s="401"/>
      <c r="C210" s="402"/>
      <c r="D210" s="402">
        <v>6575</v>
      </c>
      <c r="E210" s="402"/>
      <c r="F210" s="408">
        <v>0</v>
      </c>
      <c r="G210" s="412"/>
      <c r="H210" s="412"/>
      <c r="I210" s="412"/>
      <c r="J210" s="497">
        <v>5000</v>
      </c>
      <c r="K210" s="489"/>
      <c r="L210" s="497">
        <v>866</v>
      </c>
      <c r="M210" s="489"/>
      <c r="N210" s="489"/>
      <c r="O210" s="489"/>
      <c r="P210" s="489"/>
      <c r="Q210" s="489"/>
      <c r="R210" s="488">
        <v>0</v>
      </c>
      <c r="S210" s="488"/>
      <c r="T210" s="488"/>
      <c r="U210" s="488"/>
      <c r="V210" s="488">
        <v>0</v>
      </c>
      <c r="W210" s="488"/>
      <c r="X210" s="488"/>
      <c r="Y210" s="488"/>
      <c r="Z210" s="488">
        <v>0</v>
      </c>
      <c r="AA210" s="488"/>
      <c r="AB210" s="488"/>
      <c r="AC210" s="488"/>
      <c r="AD210" s="488">
        <v>0</v>
      </c>
      <c r="AE210" s="488"/>
      <c r="AF210" s="488"/>
      <c r="AG210" s="488"/>
      <c r="AH210" s="488">
        <v>0</v>
      </c>
      <c r="AI210" s="388">
        <f t="shared" si="15"/>
        <v>0</v>
      </c>
      <c r="AJ210" s="388">
        <f t="shared" si="16"/>
        <v>7441</v>
      </c>
      <c r="AK210" s="388">
        <f t="shared" si="17"/>
        <v>0</v>
      </c>
      <c r="AL210" s="388">
        <f t="shared" si="18"/>
        <v>5000</v>
      </c>
      <c r="AM210" s="389">
        <f t="shared" si="19"/>
        <v>5000</v>
      </c>
    </row>
    <row r="211" spans="1:40" s="450" customFormat="1" ht="25.5" x14ac:dyDescent="0.2">
      <c r="A211" s="400" t="s">
        <v>635</v>
      </c>
      <c r="B211" s="401"/>
      <c r="C211" s="402"/>
      <c r="D211" s="402">
        <v>11544</v>
      </c>
      <c r="E211" s="402"/>
      <c r="F211" s="408">
        <v>125518.1102362205</v>
      </c>
      <c r="G211" s="412">
        <v>12420</v>
      </c>
      <c r="H211" s="412">
        <v>12420</v>
      </c>
      <c r="I211" s="412">
        <v>7312.7489999999998</v>
      </c>
      <c r="J211" s="497">
        <v>6750</v>
      </c>
      <c r="K211" s="497">
        <v>95021</v>
      </c>
      <c r="L211" s="497">
        <v>96743</v>
      </c>
      <c r="M211" s="497">
        <v>95746.445999999996</v>
      </c>
      <c r="N211" s="488"/>
      <c r="O211" s="488">
        <v>129995</v>
      </c>
      <c r="P211" s="488">
        <v>214039</v>
      </c>
      <c r="Q211" s="488">
        <v>34967</v>
      </c>
      <c r="R211" s="564">
        <v>114956.95</v>
      </c>
      <c r="S211" s="488">
        <v>3198</v>
      </c>
      <c r="T211" s="488">
        <v>3198</v>
      </c>
      <c r="U211" s="488">
        <v>3068</v>
      </c>
      <c r="V211" s="488">
        <v>5206</v>
      </c>
      <c r="W211" s="488">
        <v>1786</v>
      </c>
      <c r="X211" s="488">
        <v>1786</v>
      </c>
      <c r="Y211" s="488">
        <v>1721.03</v>
      </c>
      <c r="Z211" s="488">
        <v>10162</v>
      </c>
      <c r="AA211" s="488">
        <v>810</v>
      </c>
      <c r="AB211" s="488">
        <v>5670</v>
      </c>
      <c r="AC211" s="488">
        <v>1078.6759999999999</v>
      </c>
      <c r="AD211" s="488">
        <v>1611</v>
      </c>
      <c r="AE211" s="488">
        <v>681</v>
      </c>
      <c r="AF211" s="488">
        <v>553</v>
      </c>
      <c r="AG211" s="488">
        <v>552.73299999999995</v>
      </c>
      <c r="AH211" s="488">
        <v>4947</v>
      </c>
      <c r="AI211" s="388">
        <f t="shared" si="15"/>
        <v>243911</v>
      </c>
      <c r="AJ211" s="388">
        <f t="shared" si="16"/>
        <v>345953</v>
      </c>
      <c r="AK211" s="388">
        <f t="shared" si="17"/>
        <v>144446.63400000002</v>
      </c>
      <c r="AL211" s="388">
        <f t="shared" si="18"/>
        <v>269151.06023622048</v>
      </c>
      <c r="AM211" s="389">
        <f t="shared" si="19"/>
        <v>143632.95000000001</v>
      </c>
    </row>
    <row r="212" spans="1:40" s="401" customFormat="1" ht="21.75" customHeight="1" x14ac:dyDescent="0.25">
      <c r="A212" s="400" t="s">
        <v>837</v>
      </c>
      <c r="B212" s="401" t="s">
        <v>111</v>
      </c>
      <c r="C212" s="408">
        <v>0</v>
      </c>
      <c r="D212" s="408">
        <v>102071</v>
      </c>
      <c r="E212" s="408">
        <v>41015.839</v>
      </c>
      <c r="F212" s="408">
        <v>590400.00000000012</v>
      </c>
      <c r="G212" s="408">
        <v>58420</v>
      </c>
      <c r="H212" s="408">
        <v>58420</v>
      </c>
      <c r="I212" s="408">
        <v>34397.005000000005</v>
      </c>
      <c r="J212" s="453">
        <v>31750</v>
      </c>
      <c r="K212" s="453">
        <v>446947</v>
      </c>
      <c r="L212" s="453">
        <v>455047</v>
      </c>
      <c r="M212" s="453">
        <v>451220.31300000002</v>
      </c>
      <c r="N212" s="453">
        <v>0</v>
      </c>
      <c r="O212" s="453">
        <v>612825</v>
      </c>
      <c r="P212" s="453">
        <v>1006775</v>
      </c>
      <c r="Q212" s="453">
        <v>164473</v>
      </c>
      <c r="R212" s="453">
        <v>540724.94999999995</v>
      </c>
      <c r="S212" s="453">
        <v>15045</v>
      </c>
      <c r="T212" s="453">
        <v>15045</v>
      </c>
      <c r="U212" s="453">
        <v>14431.55</v>
      </c>
      <c r="V212" s="453">
        <v>24500</v>
      </c>
      <c r="W212" s="453">
        <v>8400</v>
      </c>
      <c r="X212" s="453">
        <v>8400</v>
      </c>
      <c r="Y212" s="453">
        <v>8095.2150000000001</v>
      </c>
      <c r="Z212" s="453">
        <v>47800</v>
      </c>
      <c r="AA212" s="453">
        <v>3810</v>
      </c>
      <c r="AB212" s="453">
        <v>26670</v>
      </c>
      <c r="AC212" s="453">
        <v>5073.7690000000002</v>
      </c>
      <c r="AD212" s="453">
        <v>7580</v>
      </c>
      <c r="AE212" s="453">
        <v>3200</v>
      </c>
      <c r="AF212" s="453">
        <v>2600</v>
      </c>
      <c r="AG212" s="453">
        <v>2599.8919999999998</v>
      </c>
      <c r="AH212" s="453">
        <v>23268</v>
      </c>
      <c r="AI212" s="388">
        <f t="shared" si="15"/>
        <v>1148647</v>
      </c>
      <c r="AJ212" s="388">
        <f t="shared" si="16"/>
        <v>1675028</v>
      </c>
      <c r="AK212" s="388">
        <f t="shared" si="17"/>
        <v>721306.58299999998</v>
      </c>
      <c r="AL212" s="388">
        <f t="shared" si="18"/>
        <v>1266022.9500000002</v>
      </c>
      <c r="AM212" s="389">
        <f t="shared" si="19"/>
        <v>675622.95</v>
      </c>
      <c r="AN212" s="407">
        <f>+E212+I212+M212+Q212+U212+Y212+AC212+AG212</f>
        <v>721306.58299999998</v>
      </c>
    </row>
    <row r="213" spans="1:40" s="441" customFormat="1" ht="51" hidden="1" x14ac:dyDescent="0.25">
      <c r="A213" s="434" t="s">
        <v>636</v>
      </c>
      <c r="B213" s="435"/>
      <c r="C213" s="436"/>
      <c r="D213" s="436"/>
      <c r="E213" s="436"/>
      <c r="F213" s="437">
        <v>0</v>
      </c>
      <c r="G213" s="437">
        <v>0</v>
      </c>
      <c r="H213" s="437">
        <v>0</v>
      </c>
      <c r="I213" s="437">
        <v>0</v>
      </c>
      <c r="J213" s="446"/>
      <c r="K213" s="446"/>
      <c r="L213" s="446"/>
      <c r="M213" s="446"/>
      <c r="N213" s="439"/>
      <c r="O213" s="439"/>
      <c r="P213" s="439"/>
      <c r="Q213" s="439"/>
      <c r="R213" s="447"/>
      <c r="S213" s="447"/>
      <c r="T213" s="447"/>
      <c r="U213" s="447"/>
      <c r="V213" s="447"/>
      <c r="W213" s="447"/>
      <c r="X213" s="447"/>
      <c r="Y213" s="447"/>
      <c r="Z213" s="447"/>
      <c r="AA213" s="447"/>
      <c r="AB213" s="447"/>
      <c r="AC213" s="447"/>
      <c r="AD213" s="447"/>
      <c r="AE213" s="447"/>
      <c r="AF213" s="447"/>
      <c r="AG213" s="447"/>
      <c r="AH213" s="447"/>
      <c r="AI213" s="388">
        <f t="shared" si="15"/>
        <v>0</v>
      </c>
      <c r="AJ213" s="388">
        <f t="shared" si="16"/>
        <v>0</v>
      </c>
      <c r="AK213" s="388">
        <f t="shared" si="17"/>
        <v>0</v>
      </c>
      <c r="AL213" s="388">
        <f t="shared" si="18"/>
        <v>0</v>
      </c>
      <c r="AM213" s="389">
        <f t="shared" si="19"/>
        <v>0</v>
      </c>
    </row>
    <row r="214" spans="1:40" s="401" customFormat="1" ht="51" hidden="1" x14ac:dyDescent="0.25">
      <c r="A214" s="400" t="s">
        <v>637</v>
      </c>
      <c r="C214" s="402"/>
      <c r="D214" s="402"/>
      <c r="E214" s="402"/>
      <c r="F214" s="403">
        <v>0</v>
      </c>
      <c r="G214" s="403">
        <v>0</v>
      </c>
      <c r="H214" s="403">
        <v>0</v>
      </c>
      <c r="I214" s="403">
        <v>0</v>
      </c>
      <c r="J214" s="486">
        <v>0</v>
      </c>
      <c r="K214" s="486"/>
      <c r="L214" s="486"/>
      <c r="M214" s="486"/>
      <c r="N214" s="486">
        <v>0</v>
      </c>
      <c r="O214" s="486"/>
      <c r="P214" s="486"/>
      <c r="Q214" s="486"/>
      <c r="R214" s="486">
        <v>0</v>
      </c>
      <c r="S214" s="486"/>
      <c r="T214" s="486"/>
      <c r="U214" s="486"/>
      <c r="V214" s="486">
        <v>0</v>
      </c>
      <c r="W214" s="486"/>
      <c r="X214" s="486"/>
      <c r="Y214" s="486"/>
      <c r="Z214" s="486">
        <v>0</v>
      </c>
      <c r="AA214" s="486"/>
      <c r="AB214" s="486"/>
      <c r="AC214" s="486"/>
      <c r="AD214" s="486">
        <v>0</v>
      </c>
      <c r="AE214" s="486"/>
      <c r="AF214" s="486"/>
      <c r="AG214" s="486"/>
      <c r="AH214" s="486">
        <v>0</v>
      </c>
      <c r="AI214" s="388">
        <f t="shared" si="15"/>
        <v>0</v>
      </c>
      <c r="AJ214" s="388">
        <f t="shared" si="16"/>
        <v>0</v>
      </c>
      <c r="AK214" s="388">
        <f t="shared" si="17"/>
        <v>0</v>
      </c>
      <c r="AL214" s="388">
        <f t="shared" si="18"/>
        <v>0</v>
      </c>
      <c r="AM214" s="389">
        <f t="shared" si="19"/>
        <v>0</v>
      </c>
    </row>
    <row r="215" spans="1:40" s="421" customFormat="1" ht="25.5" hidden="1" customHeight="1" x14ac:dyDescent="0.2">
      <c r="A215" s="392" t="s">
        <v>638</v>
      </c>
      <c r="B215" s="418"/>
      <c r="C215" s="419"/>
      <c r="D215" s="419"/>
      <c r="E215" s="419"/>
      <c r="F215" s="395"/>
      <c r="G215" s="395"/>
      <c r="H215" s="395"/>
      <c r="I215" s="395"/>
      <c r="J215" s="423"/>
      <c r="K215" s="423"/>
      <c r="L215" s="423"/>
      <c r="M215" s="423"/>
      <c r="N215" s="414"/>
      <c r="O215" s="414"/>
      <c r="P215" s="414"/>
      <c r="Q215" s="414"/>
      <c r="R215" s="414"/>
      <c r="S215" s="414"/>
      <c r="T215" s="414"/>
      <c r="U215" s="414"/>
      <c r="V215" s="414"/>
      <c r="W215" s="414"/>
      <c r="X215" s="414"/>
      <c r="Y215" s="414"/>
      <c r="Z215" s="414"/>
      <c r="AA215" s="414"/>
      <c r="AB215" s="414"/>
      <c r="AC215" s="414"/>
      <c r="AD215" s="414"/>
      <c r="AE215" s="414"/>
      <c r="AF215" s="414"/>
      <c r="AG215" s="414"/>
      <c r="AH215" s="414"/>
      <c r="AI215" s="388">
        <f t="shared" si="15"/>
        <v>0</v>
      </c>
      <c r="AJ215" s="388">
        <f t="shared" si="16"/>
        <v>0</v>
      </c>
      <c r="AK215" s="388">
        <f t="shared" si="17"/>
        <v>0</v>
      </c>
      <c r="AL215" s="388">
        <f t="shared" si="18"/>
        <v>0</v>
      </c>
      <c r="AM215" s="389">
        <f t="shared" si="19"/>
        <v>0</v>
      </c>
    </row>
    <row r="216" spans="1:40" s="421" customFormat="1" ht="25.5" hidden="1" x14ac:dyDescent="0.2">
      <c r="A216" s="392" t="s">
        <v>639</v>
      </c>
      <c r="B216" s="418"/>
      <c r="C216" s="419"/>
      <c r="D216" s="419"/>
      <c r="E216" s="419"/>
      <c r="F216" s="420"/>
      <c r="G216" s="420"/>
      <c r="H216" s="420"/>
      <c r="I216" s="420"/>
      <c r="J216" s="423"/>
      <c r="K216" s="423"/>
      <c r="L216" s="423"/>
      <c r="M216" s="423"/>
      <c r="N216" s="414"/>
      <c r="O216" s="414"/>
      <c r="P216" s="414"/>
      <c r="Q216" s="414"/>
      <c r="R216" s="414"/>
      <c r="S216" s="414"/>
      <c r="T216" s="414"/>
      <c r="U216" s="414"/>
      <c r="V216" s="414"/>
      <c r="W216" s="414"/>
      <c r="X216" s="414"/>
      <c r="Y216" s="414"/>
      <c r="Z216" s="414"/>
      <c r="AA216" s="414"/>
      <c r="AB216" s="414"/>
      <c r="AC216" s="414"/>
      <c r="AD216" s="414"/>
      <c r="AE216" s="414"/>
      <c r="AF216" s="414"/>
      <c r="AG216" s="414"/>
      <c r="AH216" s="414"/>
      <c r="AI216" s="388">
        <f t="shared" si="15"/>
        <v>0</v>
      </c>
      <c r="AJ216" s="388">
        <f t="shared" si="16"/>
        <v>0</v>
      </c>
      <c r="AK216" s="388">
        <f t="shared" si="17"/>
        <v>0</v>
      </c>
      <c r="AL216" s="388">
        <f t="shared" si="18"/>
        <v>0</v>
      </c>
      <c r="AM216" s="389">
        <f t="shared" si="19"/>
        <v>0</v>
      </c>
    </row>
    <row r="217" spans="1:40" s="421" customFormat="1" ht="38.25" hidden="1" x14ac:dyDescent="0.2">
      <c r="A217" s="392" t="s">
        <v>640</v>
      </c>
      <c r="B217" s="418"/>
      <c r="C217" s="419"/>
      <c r="D217" s="419"/>
      <c r="E217" s="419"/>
      <c r="F217" s="395"/>
      <c r="G217" s="395"/>
      <c r="H217" s="395"/>
      <c r="I217" s="395"/>
      <c r="J217" s="423"/>
      <c r="K217" s="423"/>
      <c r="L217" s="423"/>
      <c r="M217" s="423"/>
      <c r="N217" s="414"/>
      <c r="O217" s="414"/>
      <c r="P217" s="414"/>
      <c r="Q217" s="414"/>
      <c r="R217" s="414"/>
      <c r="S217" s="414"/>
      <c r="T217" s="414"/>
      <c r="U217" s="414"/>
      <c r="V217" s="414"/>
      <c r="W217" s="414"/>
      <c r="X217" s="414"/>
      <c r="Y217" s="414"/>
      <c r="Z217" s="414"/>
      <c r="AA217" s="414"/>
      <c r="AB217" s="414"/>
      <c r="AC217" s="414"/>
      <c r="AD217" s="414"/>
      <c r="AE217" s="414"/>
      <c r="AF217" s="414"/>
      <c r="AG217" s="414"/>
      <c r="AH217" s="414"/>
      <c r="AI217" s="388">
        <f t="shared" ref="AI217:AI280" si="20">C217+G217+K217+O217+S217+W217+AA217+AE217</f>
        <v>0</v>
      </c>
      <c r="AJ217" s="388">
        <f t="shared" ref="AJ217:AJ280" si="21">D217+H217+L217+P217+T217+X217+AB217+AF217</f>
        <v>0</v>
      </c>
      <c r="AK217" s="388">
        <f t="shared" ref="AK217:AK280" si="22">E217+I217+M217+Q217+U217+Y217+AC217+AG217</f>
        <v>0</v>
      </c>
      <c r="AL217" s="388">
        <f t="shared" ref="AL217:AL280" si="23">F217+J217+N217+R217+V217+Z217+AD217+AH217</f>
        <v>0</v>
      </c>
      <c r="AM217" s="389">
        <f t="shared" si="19"/>
        <v>0</v>
      </c>
    </row>
    <row r="218" spans="1:40" s="421" customFormat="1" ht="25.5" hidden="1" x14ac:dyDescent="0.2">
      <c r="A218" s="392" t="s">
        <v>641</v>
      </c>
      <c r="B218" s="418"/>
      <c r="C218" s="419"/>
      <c r="D218" s="419"/>
      <c r="E218" s="419"/>
      <c r="F218" s="420"/>
      <c r="G218" s="420"/>
      <c r="H218" s="420"/>
      <c r="I218" s="420"/>
      <c r="J218" s="423"/>
      <c r="K218" s="423"/>
      <c r="L218" s="423"/>
      <c r="M218" s="423"/>
      <c r="N218" s="414"/>
      <c r="O218" s="414"/>
      <c r="P218" s="414"/>
      <c r="Q218" s="414"/>
      <c r="R218" s="414"/>
      <c r="S218" s="414"/>
      <c r="T218" s="414"/>
      <c r="U218" s="414"/>
      <c r="V218" s="414"/>
      <c r="W218" s="414"/>
      <c r="X218" s="414"/>
      <c r="Y218" s="414"/>
      <c r="Z218" s="414"/>
      <c r="AA218" s="414"/>
      <c r="AB218" s="414"/>
      <c r="AC218" s="414"/>
      <c r="AD218" s="414"/>
      <c r="AE218" s="414"/>
      <c r="AF218" s="414"/>
      <c r="AG218" s="414"/>
      <c r="AH218" s="414"/>
      <c r="AI218" s="388">
        <f t="shared" si="20"/>
        <v>0</v>
      </c>
      <c r="AJ218" s="388">
        <f t="shared" si="21"/>
        <v>0</v>
      </c>
      <c r="AK218" s="388">
        <f t="shared" si="22"/>
        <v>0</v>
      </c>
      <c r="AL218" s="388">
        <f t="shared" si="23"/>
        <v>0</v>
      </c>
      <c r="AM218" s="389">
        <f t="shared" si="19"/>
        <v>0</v>
      </c>
    </row>
    <row r="219" spans="1:40" s="421" customFormat="1" ht="25.5" hidden="1" x14ac:dyDescent="0.2">
      <c r="A219" s="392" t="s">
        <v>642</v>
      </c>
      <c r="B219" s="418"/>
      <c r="C219" s="419"/>
      <c r="D219" s="419"/>
      <c r="E219" s="419"/>
      <c r="F219" s="420"/>
      <c r="G219" s="420"/>
      <c r="H219" s="420"/>
      <c r="I219" s="420"/>
      <c r="J219" s="423"/>
      <c r="K219" s="423"/>
      <c r="L219" s="423"/>
      <c r="M219" s="423"/>
      <c r="N219" s="414"/>
      <c r="O219" s="414"/>
      <c r="P219" s="414"/>
      <c r="Q219" s="414"/>
      <c r="R219" s="414"/>
      <c r="S219" s="414"/>
      <c r="T219" s="414"/>
      <c r="U219" s="414"/>
      <c r="V219" s="414"/>
      <c r="W219" s="414"/>
      <c r="X219" s="414"/>
      <c r="Y219" s="414"/>
      <c r="Z219" s="414"/>
      <c r="AA219" s="414"/>
      <c r="AB219" s="414"/>
      <c r="AC219" s="414"/>
      <c r="AD219" s="414"/>
      <c r="AE219" s="414"/>
      <c r="AF219" s="414"/>
      <c r="AG219" s="414"/>
      <c r="AH219" s="414"/>
      <c r="AI219" s="388">
        <f t="shared" si="20"/>
        <v>0</v>
      </c>
      <c r="AJ219" s="388">
        <f t="shared" si="21"/>
        <v>0</v>
      </c>
      <c r="AK219" s="388">
        <f t="shared" si="22"/>
        <v>0</v>
      </c>
      <c r="AL219" s="388">
        <f t="shared" si="23"/>
        <v>0</v>
      </c>
      <c r="AM219" s="389">
        <f t="shared" si="19"/>
        <v>0</v>
      </c>
    </row>
    <row r="220" spans="1:40" s="421" customFormat="1" ht="25.5" hidden="1" x14ac:dyDescent="0.2">
      <c r="A220" s="392" t="s">
        <v>643</v>
      </c>
      <c r="B220" s="418"/>
      <c r="C220" s="419"/>
      <c r="D220" s="419"/>
      <c r="E220" s="419"/>
      <c r="F220" s="420"/>
      <c r="G220" s="420"/>
      <c r="H220" s="420"/>
      <c r="I220" s="420"/>
      <c r="J220" s="423"/>
      <c r="K220" s="423"/>
      <c r="L220" s="423"/>
      <c r="M220" s="423"/>
      <c r="N220" s="414"/>
      <c r="O220" s="414"/>
      <c r="P220" s="414"/>
      <c r="Q220" s="414"/>
      <c r="R220" s="414"/>
      <c r="S220" s="414"/>
      <c r="T220" s="414"/>
      <c r="U220" s="414"/>
      <c r="V220" s="414"/>
      <c r="W220" s="414"/>
      <c r="X220" s="414"/>
      <c r="Y220" s="414"/>
      <c r="Z220" s="414"/>
      <c r="AA220" s="414"/>
      <c r="AB220" s="414"/>
      <c r="AC220" s="414"/>
      <c r="AD220" s="414"/>
      <c r="AE220" s="414"/>
      <c r="AF220" s="414"/>
      <c r="AG220" s="414"/>
      <c r="AH220" s="414"/>
      <c r="AI220" s="388">
        <f t="shared" si="20"/>
        <v>0</v>
      </c>
      <c r="AJ220" s="388">
        <f t="shared" si="21"/>
        <v>0</v>
      </c>
      <c r="AK220" s="388">
        <f t="shared" si="22"/>
        <v>0</v>
      </c>
      <c r="AL220" s="388">
        <f t="shared" si="23"/>
        <v>0</v>
      </c>
      <c r="AM220" s="389">
        <f t="shared" si="19"/>
        <v>0</v>
      </c>
    </row>
    <row r="221" spans="1:40" s="421" customFormat="1" ht="25.5" hidden="1" x14ac:dyDescent="0.2">
      <c r="A221" s="392" t="s">
        <v>644</v>
      </c>
      <c r="B221" s="418"/>
      <c r="C221" s="419"/>
      <c r="D221" s="419"/>
      <c r="E221" s="419"/>
      <c r="F221" s="420"/>
      <c r="G221" s="420"/>
      <c r="H221" s="420"/>
      <c r="I221" s="420"/>
      <c r="J221" s="423"/>
      <c r="K221" s="423"/>
      <c r="L221" s="423"/>
      <c r="M221" s="423"/>
      <c r="N221" s="414"/>
      <c r="O221" s="414"/>
      <c r="P221" s="414"/>
      <c r="Q221" s="414"/>
      <c r="R221" s="414"/>
      <c r="S221" s="414"/>
      <c r="T221" s="414"/>
      <c r="U221" s="414"/>
      <c r="V221" s="414"/>
      <c r="W221" s="414"/>
      <c r="X221" s="414"/>
      <c r="Y221" s="414"/>
      <c r="Z221" s="414"/>
      <c r="AA221" s="414"/>
      <c r="AB221" s="414"/>
      <c r="AC221" s="414"/>
      <c r="AD221" s="414"/>
      <c r="AE221" s="414"/>
      <c r="AF221" s="414"/>
      <c r="AG221" s="414"/>
      <c r="AH221" s="414"/>
      <c r="AI221" s="388">
        <f t="shared" si="20"/>
        <v>0</v>
      </c>
      <c r="AJ221" s="388">
        <f t="shared" si="21"/>
        <v>0</v>
      </c>
      <c r="AK221" s="388">
        <f t="shared" si="22"/>
        <v>0</v>
      </c>
      <c r="AL221" s="388">
        <f t="shared" si="23"/>
        <v>0</v>
      </c>
      <c r="AM221" s="389">
        <f t="shared" si="19"/>
        <v>0</v>
      </c>
    </row>
    <row r="222" spans="1:40" s="421" customFormat="1" ht="25.5" hidden="1" x14ac:dyDescent="0.2">
      <c r="A222" s="392" t="s">
        <v>645</v>
      </c>
      <c r="B222" s="418"/>
      <c r="C222" s="419"/>
      <c r="D222" s="419"/>
      <c r="E222" s="419"/>
      <c r="F222" s="420"/>
      <c r="G222" s="420"/>
      <c r="H222" s="420"/>
      <c r="I222" s="420"/>
      <c r="J222" s="423"/>
      <c r="K222" s="423"/>
      <c r="L222" s="423"/>
      <c r="M222" s="423"/>
      <c r="N222" s="414"/>
      <c r="O222" s="414"/>
      <c r="P222" s="414"/>
      <c r="Q222" s="414"/>
      <c r="R222" s="414"/>
      <c r="S222" s="414"/>
      <c r="T222" s="414"/>
      <c r="U222" s="414"/>
      <c r="V222" s="414"/>
      <c r="W222" s="414"/>
      <c r="X222" s="414"/>
      <c r="Y222" s="414"/>
      <c r="Z222" s="414"/>
      <c r="AA222" s="414"/>
      <c r="AB222" s="414"/>
      <c r="AC222" s="414"/>
      <c r="AD222" s="414"/>
      <c r="AE222" s="414"/>
      <c r="AF222" s="414"/>
      <c r="AG222" s="414"/>
      <c r="AH222" s="414"/>
      <c r="AI222" s="388">
        <f t="shared" si="20"/>
        <v>0</v>
      </c>
      <c r="AJ222" s="388">
        <f t="shared" si="21"/>
        <v>0</v>
      </c>
      <c r="AK222" s="388">
        <f t="shared" si="22"/>
        <v>0</v>
      </c>
      <c r="AL222" s="388">
        <f t="shared" si="23"/>
        <v>0</v>
      </c>
      <c r="AM222" s="389">
        <f t="shared" si="19"/>
        <v>0</v>
      </c>
    </row>
    <row r="223" spans="1:40" s="421" customFormat="1" ht="25.5" hidden="1" x14ac:dyDescent="0.2">
      <c r="A223" s="392" t="s">
        <v>646</v>
      </c>
      <c r="B223" s="418"/>
      <c r="C223" s="419"/>
      <c r="D223" s="419"/>
      <c r="E223" s="419"/>
      <c r="F223" s="420"/>
      <c r="G223" s="420"/>
      <c r="H223" s="420"/>
      <c r="I223" s="420"/>
      <c r="J223" s="451"/>
      <c r="K223" s="451"/>
      <c r="L223" s="451"/>
      <c r="M223" s="451"/>
      <c r="N223" s="451"/>
      <c r="O223" s="451"/>
      <c r="P223" s="451"/>
      <c r="Q223" s="451"/>
      <c r="R223" s="414"/>
      <c r="S223" s="414"/>
      <c r="T223" s="414"/>
      <c r="U223" s="414"/>
      <c r="V223" s="414"/>
      <c r="W223" s="414"/>
      <c r="X223" s="414"/>
      <c r="Y223" s="414"/>
      <c r="Z223" s="414"/>
      <c r="AA223" s="414"/>
      <c r="AB223" s="414"/>
      <c r="AC223" s="414"/>
      <c r="AD223" s="414"/>
      <c r="AE223" s="414"/>
      <c r="AF223" s="414"/>
      <c r="AG223" s="414"/>
      <c r="AH223" s="414"/>
      <c r="AI223" s="388">
        <f t="shared" si="20"/>
        <v>0</v>
      </c>
      <c r="AJ223" s="388">
        <f t="shared" si="21"/>
        <v>0</v>
      </c>
      <c r="AK223" s="388">
        <f t="shared" si="22"/>
        <v>0</v>
      </c>
      <c r="AL223" s="388">
        <f t="shared" si="23"/>
        <v>0</v>
      </c>
      <c r="AM223" s="389">
        <f t="shared" si="19"/>
        <v>0</v>
      </c>
    </row>
    <row r="224" spans="1:40" s="421" customFormat="1" ht="25.5" hidden="1" x14ac:dyDescent="0.2">
      <c r="A224" s="392" t="s">
        <v>647</v>
      </c>
      <c r="B224" s="418"/>
      <c r="C224" s="419"/>
      <c r="D224" s="419"/>
      <c r="E224" s="419"/>
      <c r="F224" s="420"/>
      <c r="G224" s="420"/>
      <c r="H224" s="420"/>
      <c r="I224" s="420"/>
      <c r="J224" s="423"/>
      <c r="K224" s="423"/>
      <c r="L224" s="423"/>
      <c r="M224" s="423"/>
      <c r="N224" s="414"/>
      <c r="O224" s="414"/>
      <c r="P224" s="414"/>
      <c r="Q224" s="414"/>
      <c r="R224" s="414"/>
      <c r="S224" s="414"/>
      <c r="T224" s="414"/>
      <c r="U224" s="414"/>
      <c r="V224" s="414"/>
      <c r="W224" s="414"/>
      <c r="X224" s="414"/>
      <c r="Y224" s="414"/>
      <c r="Z224" s="414"/>
      <c r="AA224" s="414"/>
      <c r="AB224" s="414"/>
      <c r="AC224" s="414"/>
      <c r="AD224" s="414"/>
      <c r="AE224" s="414"/>
      <c r="AF224" s="414"/>
      <c r="AG224" s="414"/>
      <c r="AH224" s="414"/>
      <c r="AI224" s="388">
        <f t="shared" si="20"/>
        <v>0</v>
      </c>
      <c r="AJ224" s="388">
        <f t="shared" si="21"/>
        <v>0</v>
      </c>
      <c r="AK224" s="388">
        <f t="shared" si="22"/>
        <v>0</v>
      </c>
      <c r="AL224" s="388">
        <f t="shared" si="23"/>
        <v>0</v>
      </c>
      <c r="AM224" s="389">
        <f t="shared" si="19"/>
        <v>0</v>
      </c>
    </row>
    <row r="225" spans="1:39" s="401" customFormat="1" ht="51" hidden="1" x14ac:dyDescent="0.25">
      <c r="A225" s="400" t="s">
        <v>648</v>
      </c>
      <c r="C225" s="402"/>
      <c r="D225" s="402"/>
      <c r="E225" s="402"/>
      <c r="F225" s="403">
        <v>0</v>
      </c>
      <c r="G225" s="403">
        <v>0</v>
      </c>
      <c r="H225" s="403">
        <v>0</v>
      </c>
      <c r="I225" s="403">
        <v>0</v>
      </c>
      <c r="J225" s="486">
        <v>0</v>
      </c>
      <c r="K225" s="486"/>
      <c r="L225" s="486"/>
      <c r="M225" s="486"/>
      <c r="N225" s="486">
        <v>0</v>
      </c>
      <c r="O225" s="486"/>
      <c r="P225" s="486"/>
      <c r="Q225" s="486"/>
      <c r="R225" s="486">
        <v>0</v>
      </c>
      <c r="S225" s="486"/>
      <c r="T225" s="486"/>
      <c r="U225" s="486"/>
      <c r="V225" s="486">
        <v>0</v>
      </c>
      <c r="W225" s="486"/>
      <c r="X225" s="486"/>
      <c r="Y225" s="486"/>
      <c r="Z225" s="486">
        <v>0</v>
      </c>
      <c r="AA225" s="486"/>
      <c r="AB225" s="486"/>
      <c r="AC225" s="486"/>
      <c r="AD225" s="486">
        <v>0</v>
      </c>
      <c r="AE225" s="486"/>
      <c r="AF225" s="486"/>
      <c r="AG225" s="486"/>
      <c r="AH225" s="486">
        <v>0</v>
      </c>
      <c r="AI225" s="388">
        <f t="shared" si="20"/>
        <v>0</v>
      </c>
      <c r="AJ225" s="388">
        <f t="shared" si="21"/>
        <v>0</v>
      </c>
      <c r="AK225" s="388">
        <f t="shared" si="22"/>
        <v>0</v>
      </c>
      <c r="AL225" s="388">
        <f t="shared" si="23"/>
        <v>0</v>
      </c>
      <c r="AM225" s="389">
        <f t="shared" si="19"/>
        <v>0</v>
      </c>
    </row>
    <row r="226" spans="1:39" s="470" customFormat="1" ht="26.25" hidden="1" customHeight="1" x14ac:dyDescent="0.2">
      <c r="A226" s="392" t="s">
        <v>649</v>
      </c>
      <c r="B226" s="418"/>
      <c r="C226" s="419"/>
      <c r="D226" s="419"/>
      <c r="E226" s="419"/>
      <c r="F226" s="420"/>
      <c r="G226" s="420"/>
      <c r="H226" s="420"/>
      <c r="I226" s="420"/>
      <c r="J226" s="423"/>
      <c r="K226" s="423"/>
      <c r="L226" s="423"/>
      <c r="M226" s="423"/>
      <c r="N226" s="414"/>
      <c r="O226" s="414"/>
      <c r="P226" s="414"/>
      <c r="Q226" s="414"/>
      <c r="R226" s="414"/>
      <c r="S226" s="414"/>
      <c r="T226" s="414"/>
      <c r="U226" s="414"/>
      <c r="V226" s="414"/>
      <c r="W226" s="414"/>
      <c r="X226" s="414"/>
      <c r="Y226" s="414"/>
      <c r="Z226" s="414"/>
      <c r="AA226" s="414"/>
      <c r="AB226" s="414"/>
      <c r="AC226" s="414"/>
      <c r="AD226" s="414"/>
      <c r="AE226" s="414"/>
      <c r="AF226" s="414"/>
      <c r="AG226" s="414"/>
      <c r="AH226" s="414"/>
      <c r="AI226" s="388">
        <f t="shared" si="20"/>
        <v>0</v>
      </c>
      <c r="AJ226" s="388">
        <f t="shared" si="21"/>
        <v>0</v>
      </c>
      <c r="AK226" s="388">
        <f t="shared" si="22"/>
        <v>0</v>
      </c>
      <c r="AL226" s="388">
        <f t="shared" si="23"/>
        <v>0</v>
      </c>
      <c r="AM226" s="389">
        <f t="shared" si="19"/>
        <v>0</v>
      </c>
    </row>
    <row r="227" spans="1:39" s="421" customFormat="1" ht="25.5" hidden="1" x14ac:dyDescent="0.2">
      <c r="A227" s="392" t="s">
        <v>650</v>
      </c>
      <c r="B227" s="418"/>
      <c r="C227" s="419"/>
      <c r="D227" s="419"/>
      <c r="E227" s="419"/>
      <c r="F227" s="420"/>
      <c r="G227" s="420"/>
      <c r="H227" s="420"/>
      <c r="I227" s="420"/>
      <c r="J227" s="423"/>
      <c r="K227" s="423"/>
      <c r="L227" s="423"/>
      <c r="M227" s="423"/>
      <c r="N227" s="414"/>
      <c r="O227" s="414"/>
      <c r="P227" s="414"/>
      <c r="Q227" s="414"/>
      <c r="R227" s="414"/>
      <c r="S227" s="414"/>
      <c r="T227" s="414"/>
      <c r="U227" s="414"/>
      <c r="V227" s="414"/>
      <c r="W227" s="414"/>
      <c r="X227" s="414"/>
      <c r="Y227" s="414"/>
      <c r="Z227" s="414"/>
      <c r="AA227" s="414"/>
      <c r="AB227" s="414"/>
      <c r="AC227" s="414"/>
      <c r="AD227" s="414"/>
      <c r="AE227" s="414"/>
      <c r="AF227" s="414"/>
      <c r="AG227" s="414"/>
      <c r="AH227" s="414"/>
      <c r="AI227" s="388">
        <f t="shared" si="20"/>
        <v>0</v>
      </c>
      <c r="AJ227" s="388">
        <f t="shared" si="21"/>
        <v>0</v>
      </c>
      <c r="AK227" s="388">
        <f t="shared" si="22"/>
        <v>0</v>
      </c>
      <c r="AL227" s="388">
        <f t="shared" si="23"/>
        <v>0</v>
      </c>
      <c r="AM227" s="389">
        <f t="shared" si="19"/>
        <v>0</v>
      </c>
    </row>
    <row r="228" spans="1:39" s="421" customFormat="1" ht="38.25" hidden="1" x14ac:dyDescent="0.2">
      <c r="A228" s="392" t="s">
        <v>651</v>
      </c>
      <c r="B228" s="418"/>
      <c r="C228" s="419"/>
      <c r="D228" s="419"/>
      <c r="E228" s="419"/>
      <c r="F228" s="395"/>
      <c r="G228" s="395"/>
      <c r="H228" s="395"/>
      <c r="I228" s="395"/>
      <c r="J228" s="423"/>
      <c r="K228" s="423"/>
      <c r="L228" s="423"/>
      <c r="M228" s="423"/>
      <c r="N228" s="414"/>
      <c r="O228" s="414"/>
      <c r="P228" s="414"/>
      <c r="Q228" s="414"/>
      <c r="R228" s="414"/>
      <c r="S228" s="414"/>
      <c r="T228" s="414"/>
      <c r="U228" s="414"/>
      <c r="V228" s="414"/>
      <c r="W228" s="414"/>
      <c r="X228" s="414"/>
      <c r="Y228" s="414"/>
      <c r="Z228" s="414"/>
      <c r="AA228" s="414"/>
      <c r="AB228" s="414"/>
      <c r="AC228" s="414"/>
      <c r="AD228" s="414"/>
      <c r="AE228" s="414"/>
      <c r="AF228" s="414"/>
      <c r="AG228" s="414"/>
      <c r="AH228" s="414"/>
      <c r="AI228" s="388">
        <f t="shared" si="20"/>
        <v>0</v>
      </c>
      <c r="AJ228" s="388">
        <f t="shared" si="21"/>
        <v>0</v>
      </c>
      <c r="AK228" s="388">
        <f t="shared" si="22"/>
        <v>0</v>
      </c>
      <c r="AL228" s="388">
        <f t="shared" si="23"/>
        <v>0</v>
      </c>
      <c r="AM228" s="389">
        <f t="shared" si="19"/>
        <v>0</v>
      </c>
    </row>
    <row r="229" spans="1:39" s="421" customFormat="1" ht="25.5" hidden="1" x14ac:dyDescent="0.2">
      <c r="A229" s="392" t="s">
        <v>652</v>
      </c>
      <c r="B229" s="418"/>
      <c r="C229" s="419"/>
      <c r="D229" s="419"/>
      <c r="E229" s="419"/>
      <c r="F229" s="420"/>
      <c r="G229" s="420"/>
      <c r="H229" s="420"/>
      <c r="I229" s="420"/>
      <c r="J229" s="423"/>
      <c r="K229" s="423"/>
      <c r="L229" s="423"/>
      <c r="M229" s="423"/>
      <c r="N229" s="414"/>
      <c r="O229" s="414"/>
      <c r="P229" s="414"/>
      <c r="Q229" s="414"/>
      <c r="R229" s="414"/>
      <c r="S229" s="414"/>
      <c r="T229" s="414"/>
      <c r="U229" s="414"/>
      <c r="V229" s="414"/>
      <c r="W229" s="414"/>
      <c r="X229" s="414"/>
      <c r="Y229" s="414"/>
      <c r="Z229" s="414"/>
      <c r="AA229" s="414"/>
      <c r="AB229" s="414"/>
      <c r="AC229" s="414"/>
      <c r="AD229" s="414"/>
      <c r="AE229" s="414"/>
      <c r="AF229" s="414"/>
      <c r="AG229" s="414"/>
      <c r="AH229" s="414"/>
      <c r="AI229" s="388">
        <f t="shared" si="20"/>
        <v>0</v>
      </c>
      <c r="AJ229" s="388">
        <f t="shared" si="21"/>
        <v>0</v>
      </c>
      <c r="AK229" s="388">
        <f t="shared" si="22"/>
        <v>0</v>
      </c>
      <c r="AL229" s="388">
        <f t="shared" si="23"/>
        <v>0</v>
      </c>
      <c r="AM229" s="389">
        <f t="shared" si="19"/>
        <v>0</v>
      </c>
    </row>
    <row r="230" spans="1:39" s="421" customFormat="1" ht="25.5" hidden="1" x14ac:dyDescent="0.2">
      <c r="A230" s="392" t="s">
        <v>653</v>
      </c>
      <c r="B230" s="418"/>
      <c r="C230" s="419"/>
      <c r="D230" s="419"/>
      <c r="E230" s="419"/>
      <c r="F230" s="420"/>
      <c r="G230" s="420"/>
      <c r="H230" s="420"/>
      <c r="I230" s="420"/>
      <c r="J230" s="423"/>
      <c r="K230" s="423"/>
      <c r="L230" s="423"/>
      <c r="M230" s="423"/>
      <c r="N230" s="414"/>
      <c r="O230" s="414"/>
      <c r="P230" s="414"/>
      <c r="Q230" s="414"/>
      <c r="R230" s="414"/>
      <c r="S230" s="414"/>
      <c r="T230" s="414"/>
      <c r="U230" s="414"/>
      <c r="V230" s="414"/>
      <c r="W230" s="414"/>
      <c r="X230" s="414"/>
      <c r="Y230" s="414"/>
      <c r="Z230" s="414"/>
      <c r="AA230" s="414"/>
      <c r="AB230" s="414"/>
      <c r="AC230" s="414"/>
      <c r="AD230" s="414"/>
      <c r="AE230" s="414"/>
      <c r="AF230" s="414"/>
      <c r="AG230" s="414"/>
      <c r="AH230" s="414"/>
      <c r="AI230" s="388">
        <f t="shared" si="20"/>
        <v>0</v>
      </c>
      <c r="AJ230" s="388">
        <f t="shared" si="21"/>
        <v>0</v>
      </c>
      <c r="AK230" s="388">
        <f t="shared" si="22"/>
        <v>0</v>
      </c>
      <c r="AL230" s="388">
        <f t="shared" si="23"/>
        <v>0</v>
      </c>
      <c r="AM230" s="389">
        <f t="shared" si="19"/>
        <v>0</v>
      </c>
    </row>
    <row r="231" spans="1:39" s="421" customFormat="1" ht="25.5" hidden="1" x14ac:dyDescent="0.2">
      <c r="A231" s="392" t="s">
        <v>654</v>
      </c>
      <c r="B231" s="418"/>
      <c r="C231" s="419"/>
      <c r="D231" s="419"/>
      <c r="E231" s="419"/>
      <c r="F231" s="420"/>
      <c r="G231" s="420"/>
      <c r="H231" s="420"/>
      <c r="I231" s="420"/>
      <c r="J231" s="423"/>
      <c r="K231" s="423"/>
      <c r="L231" s="423"/>
      <c r="M231" s="423"/>
      <c r="N231" s="414"/>
      <c r="O231" s="414"/>
      <c r="P231" s="414"/>
      <c r="Q231" s="414"/>
      <c r="R231" s="414"/>
      <c r="S231" s="414"/>
      <c r="T231" s="414"/>
      <c r="U231" s="414"/>
      <c r="V231" s="414"/>
      <c r="W231" s="414"/>
      <c r="X231" s="414"/>
      <c r="Y231" s="414"/>
      <c r="Z231" s="414"/>
      <c r="AA231" s="414"/>
      <c r="AB231" s="414"/>
      <c r="AC231" s="414"/>
      <c r="AD231" s="414"/>
      <c r="AE231" s="414"/>
      <c r="AF231" s="414"/>
      <c r="AG231" s="414"/>
      <c r="AH231" s="414"/>
      <c r="AI231" s="388">
        <f t="shared" si="20"/>
        <v>0</v>
      </c>
      <c r="AJ231" s="388">
        <f t="shared" si="21"/>
        <v>0</v>
      </c>
      <c r="AK231" s="388">
        <f t="shared" si="22"/>
        <v>0</v>
      </c>
      <c r="AL231" s="388">
        <f t="shared" si="23"/>
        <v>0</v>
      </c>
      <c r="AM231" s="389">
        <f t="shared" si="19"/>
        <v>0</v>
      </c>
    </row>
    <row r="232" spans="1:39" s="421" customFormat="1" ht="25.5" hidden="1" x14ac:dyDescent="0.2">
      <c r="A232" s="392" t="s">
        <v>655</v>
      </c>
      <c r="B232" s="418"/>
      <c r="C232" s="419"/>
      <c r="D232" s="419"/>
      <c r="E232" s="419"/>
      <c r="F232" s="420"/>
      <c r="G232" s="420"/>
      <c r="H232" s="420"/>
      <c r="I232" s="420"/>
      <c r="J232" s="423"/>
      <c r="K232" s="423"/>
      <c r="L232" s="423"/>
      <c r="M232" s="423"/>
      <c r="N232" s="414"/>
      <c r="O232" s="414"/>
      <c r="P232" s="414"/>
      <c r="Q232" s="414"/>
      <c r="R232" s="414"/>
      <c r="S232" s="414"/>
      <c r="T232" s="414"/>
      <c r="U232" s="414"/>
      <c r="V232" s="414"/>
      <c r="W232" s="414"/>
      <c r="X232" s="414"/>
      <c r="Y232" s="414"/>
      <c r="Z232" s="414"/>
      <c r="AA232" s="414"/>
      <c r="AB232" s="414"/>
      <c r="AC232" s="414"/>
      <c r="AD232" s="414"/>
      <c r="AE232" s="414"/>
      <c r="AF232" s="414"/>
      <c r="AG232" s="414"/>
      <c r="AH232" s="414"/>
      <c r="AI232" s="388">
        <f t="shared" si="20"/>
        <v>0</v>
      </c>
      <c r="AJ232" s="388">
        <f t="shared" si="21"/>
        <v>0</v>
      </c>
      <c r="AK232" s="388">
        <f t="shared" si="22"/>
        <v>0</v>
      </c>
      <c r="AL232" s="388">
        <f t="shared" si="23"/>
        <v>0</v>
      </c>
      <c r="AM232" s="389">
        <f t="shared" si="19"/>
        <v>0</v>
      </c>
    </row>
    <row r="233" spans="1:39" s="421" customFormat="1" ht="25.5" hidden="1" x14ac:dyDescent="0.2">
      <c r="A233" s="392" t="s">
        <v>656</v>
      </c>
      <c r="B233" s="418"/>
      <c r="C233" s="419"/>
      <c r="D233" s="419"/>
      <c r="E233" s="419"/>
      <c r="F233" s="420"/>
      <c r="G233" s="420"/>
      <c r="H233" s="420"/>
      <c r="I233" s="420"/>
      <c r="J233" s="423"/>
      <c r="K233" s="423"/>
      <c r="L233" s="423"/>
      <c r="M233" s="423"/>
      <c r="N233" s="414"/>
      <c r="O233" s="414"/>
      <c r="P233" s="414"/>
      <c r="Q233" s="414"/>
      <c r="R233" s="414"/>
      <c r="S233" s="414"/>
      <c r="T233" s="414"/>
      <c r="U233" s="414"/>
      <c r="V233" s="414"/>
      <c r="W233" s="414"/>
      <c r="X233" s="414"/>
      <c r="Y233" s="414"/>
      <c r="Z233" s="414"/>
      <c r="AA233" s="414"/>
      <c r="AB233" s="414"/>
      <c r="AC233" s="414"/>
      <c r="AD233" s="414"/>
      <c r="AE233" s="414"/>
      <c r="AF233" s="414"/>
      <c r="AG233" s="414"/>
      <c r="AH233" s="414"/>
      <c r="AI233" s="388">
        <f t="shared" si="20"/>
        <v>0</v>
      </c>
      <c r="AJ233" s="388">
        <f t="shared" si="21"/>
        <v>0</v>
      </c>
      <c r="AK233" s="388">
        <f t="shared" si="22"/>
        <v>0</v>
      </c>
      <c r="AL233" s="388">
        <f t="shared" si="23"/>
        <v>0</v>
      </c>
      <c r="AM233" s="389">
        <f t="shared" si="19"/>
        <v>0</v>
      </c>
    </row>
    <row r="234" spans="1:39" s="421" customFormat="1" ht="25.5" hidden="1" x14ac:dyDescent="0.2">
      <c r="A234" s="392" t="s">
        <v>657</v>
      </c>
      <c r="B234" s="418"/>
      <c r="C234" s="419"/>
      <c r="D234" s="419"/>
      <c r="E234" s="419"/>
      <c r="F234" s="420"/>
      <c r="G234" s="420"/>
      <c r="H234" s="420"/>
      <c r="I234" s="420"/>
      <c r="J234" s="451"/>
      <c r="K234" s="451"/>
      <c r="L234" s="451"/>
      <c r="M234" s="451"/>
      <c r="N234" s="451"/>
      <c r="O234" s="451"/>
      <c r="P234" s="451"/>
      <c r="Q234" s="451"/>
      <c r="R234" s="414"/>
      <c r="S234" s="414"/>
      <c r="T234" s="414"/>
      <c r="U234" s="414"/>
      <c r="V234" s="414"/>
      <c r="W234" s="414"/>
      <c r="X234" s="414"/>
      <c r="Y234" s="414"/>
      <c r="Z234" s="414"/>
      <c r="AA234" s="414"/>
      <c r="AB234" s="414"/>
      <c r="AC234" s="414"/>
      <c r="AD234" s="414"/>
      <c r="AE234" s="414"/>
      <c r="AF234" s="414"/>
      <c r="AG234" s="414"/>
      <c r="AH234" s="414"/>
      <c r="AI234" s="388">
        <f t="shared" si="20"/>
        <v>0</v>
      </c>
      <c r="AJ234" s="388">
        <f t="shared" si="21"/>
        <v>0</v>
      </c>
      <c r="AK234" s="388">
        <f t="shared" si="22"/>
        <v>0</v>
      </c>
      <c r="AL234" s="388">
        <f t="shared" si="23"/>
        <v>0</v>
      </c>
      <c r="AM234" s="389">
        <f t="shared" si="19"/>
        <v>0</v>
      </c>
    </row>
    <row r="235" spans="1:39" s="421" customFormat="1" ht="25.5" hidden="1" x14ac:dyDescent="0.2">
      <c r="A235" s="392" t="s">
        <v>658</v>
      </c>
      <c r="B235" s="418"/>
      <c r="C235" s="419"/>
      <c r="D235" s="419"/>
      <c r="E235" s="419"/>
      <c r="F235" s="420"/>
      <c r="G235" s="420"/>
      <c r="H235" s="420"/>
      <c r="I235" s="420"/>
      <c r="J235" s="423"/>
      <c r="K235" s="423"/>
      <c r="L235" s="423"/>
      <c r="M235" s="423"/>
      <c r="N235" s="414"/>
      <c r="O235" s="414"/>
      <c r="P235" s="414"/>
      <c r="Q235" s="414"/>
      <c r="R235" s="414"/>
      <c r="S235" s="414"/>
      <c r="T235" s="414"/>
      <c r="U235" s="414"/>
      <c r="V235" s="414"/>
      <c r="W235" s="414"/>
      <c r="X235" s="414"/>
      <c r="Y235" s="414"/>
      <c r="Z235" s="414"/>
      <c r="AA235" s="414"/>
      <c r="AB235" s="414"/>
      <c r="AC235" s="414"/>
      <c r="AD235" s="414"/>
      <c r="AE235" s="414"/>
      <c r="AF235" s="414"/>
      <c r="AG235" s="414"/>
      <c r="AH235" s="414"/>
      <c r="AI235" s="388">
        <f t="shared" si="20"/>
        <v>0</v>
      </c>
      <c r="AJ235" s="388">
        <f t="shared" si="21"/>
        <v>0</v>
      </c>
      <c r="AK235" s="388">
        <f t="shared" si="22"/>
        <v>0</v>
      </c>
      <c r="AL235" s="388">
        <f t="shared" si="23"/>
        <v>0</v>
      </c>
      <c r="AM235" s="389">
        <f t="shared" si="19"/>
        <v>0</v>
      </c>
    </row>
    <row r="236" spans="1:39" s="401" customFormat="1" ht="38.25" hidden="1" x14ac:dyDescent="0.25">
      <c r="A236" s="400" t="s">
        <v>659</v>
      </c>
      <c r="C236" s="402"/>
      <c r="D236" s="402"/>
      <c r="E236" s="402"/>
      <c r="F236" s="403">
        <v>0</v>
      </c>
      <c r="G236" s="403">
        <v>0</v>
      </c>
      <c r="H236" s="403">
        <v>0</v>
      </c>
      <c r="I236" s="403">
        <v>0</v>
      </c>
      <c r="J236" s="486">
        <v>0</v>
      </c>
      <c r="K236" s="486"/>
      <c r="L236" s="486"/>
      <c r="M236" s="486"/>
      <c r="N236" s="486">
        <v>0</v>
      </c>
      <c r="O236" s="486"/>
      <c r="P236" s="486"/>
      <c r="Q236" s="486"/>
      <c r="R236" s="486">
        <v>0</v>
      </c>
      <c r="S236" s="486"/>
      <c r="T236" s="486"/>
      <c r="U236" s="486"/>
      <c r="V236" s="486">
        <v>0</v>
      </c>
      <c r="W236" s="486"/>
      <c r="X236" s="486"/>
      <c r="Y236" s="486"/>
      <c r="Z236" s="486">
        <v>0</v>
      </c>
      <c r="AA236" s="486"/>
      <c r="AB236" s="486"/>
      <c r="AC236" s="486"/>
      <c r="AD236" s="486">
        <v>0</v>
      </c>
      <c r="AE236" s="486"/>
      <c r="AF236" s="486"/>
      <c r="AG236" s="486"/>
      <c r="AH236" s="486">
        <v>0</v>
      </c>
      <c r="AI236" s="388">
        <f t="shared" si="20"/>
        <v>0</v>
      </c>
      <c r="AJ236" s="388">
        <f t="shared" si="21"/>
        <v>0</v>
      </c>
      <c r="AK236" s="388">
        <f t="shared" si="22"/>
        <v>0</v>
      </c>
      <c r="AL236" s="388">
        <f t="shared" si="23"/>
        <v>0</v>
      </c>
      <c r="AM236" s="389">
        <f t="shared" si="19"/>
        <v>0</v>
      </c>
    </row>
    <row r="237" spans="1:39" s="415" customFormat="1" ht="30.75" hidden="1" customHeight="1" x14ac:dyDescent="0.2">
      <c r="A237" s="392" t="s">
        <v>660</v>
      </c>
      <c r="B237" s="413"/>
      <c r="C237" s="394"/>
      <c r="D237" s="394"/>
      <c r="E237" s="394"/>
      <c r="F237" s="420"/>
      <c r="G237" s="420"/>
      <c r="H237" s="420"/>
      <c r="I237" s="420"/>
      <c r="J237" s="423"/>
      <c r="K237" s="423"/>
      <c r="L237" s="423"/>
      <c r="M237" s="423"/>
      <c r="N237" s="414"/>
      <c r="O237" s="414"/>
      <c r="P237" s="414"/>
      <c r="Q237" s="414"/>
      <c r="R237" s="414"/>
      <c r="S237" s="414"/>
      <c r="T237" s="414"/>
      <c r="U237" s="414"/>
      <c r="V237" s="414"/>
      <c r="W237" s="414"/>
      <c r="X237" s="414"/>
      <c r="Y237" s="414"/>
      <c r="Z237" s="414"/>
      <c r="AA237" s="414"/>
      <c r="AB237" s="414"/>
      <c r="AC237" s="414"/>
      <c r="AD237" s="414"/>
      <c r="AE237" s="414"/>
      <c r="AF237" s="414"/>
      <c r="AG237" s="414"/>
      <c r="AH237" s="414"/>
      <c r="AI237" s="388">
        <f t="shared" si="20"/>
        <v>0</v>
      </c>
      <c r="AJ237" s="388">
        <f t="shared" si="21"/>
        <v>0</v>
      </c>
      <c r="AK237" s="388">
        <f t="shared" si="22"/>
        <v>0</v>
      </c>
      <c r="AL237" s="388">
        <f t="shared" si="23"/>
        <v>0</v>
      </c>
      <c r="AM237" s="389">
        <f t="shared" si="19"/>
        <v>0</v>
      </c>
    </row>
    <row r="238" spans="1:39" s="421" customFormat="1" ht="25.5" hidden="1" x14ac:dyDescent="0.2">
      <c r="A238" s="392" t="s">
        <v>661</v>
      </c>
      <c r="B238" s="418"/>
      <c r="C238" s="419"/>
      <c r="D238" s="419"/>
      <c r="E238" s="419"/>
      <c r="F238" s="420"/>
      <c r="G238" s="420"/>
      <c r="H238" s="420"/>
      <c r="I238" s="420"/>
      <c r="J238" s="423"/>
      <c r="K238" s="423"/>
      <c r="L238" s="423"/>
      <c r="M238" s="423"/>
      <c r="N238" s="414"/>
      <c r="O238" s="414"/>
      <c r="P238" s="414"/>
      <c r="Q238" s="414"/>
      <c r="R238" s="414"/>
      <c r="S238" s="414"/>
      <c r="T238" s="414"/>
      <c r="U238" s="414"/>
      <c r="V238" s="414"/>
      <c r="W238" s="414"/>
      <c r="X238" s="414"/>
      <c r="Y238" s="414"/>
      <c r="Z238" s="414"/>
      <c r="AA238" s="414"/>
      <c r="AB238" s="414"/>
      <c r="AC238" s="414"/>
      <c r="AD238" s="414"/>
      <c r="AE238" s="414"/>
      <c r="AF238" s="414"/>
      <c r="AG238" s="414"/>
      <c r="AH238" s="414"/>
      <c r="AI238" s="388">
        <f t="shared" si="20"/>
        <v>0</v>
      </c>
      <c r="AJ238" s="388">
        <f t="shared" si="21"/>
        <v>0</v>
      </c>
      <c r="AK238" s="388">
        <f t="shared" si="22"/>
        <v>0</v>
      </c>
      <c r="AL238" s="388">
        <f t="shared" si="23"/>
        <v>0</v>
      </c>
      <c r="AM238" s="389">
        <f t="shared" si="19"/>
        <v>0</v>
      </c>
    </row>
    <row r="239" spans="1:39" s="421" customFormat="1" ht="38.25" hidden="1" x14ac:dyDescent="0.2">
      <c r="A239" s="392" t="s">
        <v>662</v>
      </c>
      <c r="B239" s="418"/>
      <c r="C239" s="419"/>
      <c r="D239" s="419"/>
      <c r="E239" s="419"/>
      <c r="F239" s="395"/>
      <c r="G239" s="395"/>
      <c r="H239" s="395"/>
      <c r="I239" s="395"/>
      <c r="J239" s="423"/>
      <c r="K239" s="423"/>
      <c r="L239" s="423"/>
      <c r="M239" s="423"/>
      <c r="N239" s="414"/>
      <c r="O239" s="414"/>
      <c r="P239" s="414"/>
      <c r="Q239" s="414"/>
      <c r="R239" s="414"/>
      <c r="S239" s="414"/>
      <c r="T239" s="414"/>
      <c r="U239" s="414"/>
      <c r="V239" s="414"/>
      <c r="W239" s="414"/>
      <c r="X239" s="414"/>
      <c r="Y239" s="414"/>
      <c r="Z239" s="414"/>
      <c r="AA239" s="414"/>
      <c r="AB239" s="414"/>
      <c r="AC239" s="414"/>
      <c r="AD239" s="414"/>
      <c r="AE239" s="414"/>
      <c r="AF239" s="414"/>
      <c r="AG239" s="414"/>
      <c r="AH239" s="414"/>
      <c r="AI239" s="388">
        <f t="shared" si="20"/>
        <v>0</v>
      </c>
      <c r="AJ239" s="388">
        <f t="shared" si="21"/>
        <v>0</v>
      </c>
      <c r="AK239" s="388">
        <f t="shared" si="22"/>
        <v>0</v>
      </c>
      <c r="AL239" s="388">
        <f t="shared" si="23"/>
        <v>0</v>
      </c>
      <c r="AM239" s="389">
        <f t="shared" si="19"/>
        <v>0</v>
      </c>
    </row>
    <row r="240" spans="1:39" s="421" customFormat="1" ht="25.5" hidden="1" x14ac:dyDescent="0.2">
      <c r="A240" s="392" t="s">
        <v>663</v>
      </c>
      <c r="B240" s="418"/>
      <c r="C240" s="419"/>
      <c r="D240" s="419"/>
      <c r="E240" s="419"/>
      <c r="F240" s="420"/>
      <c r="G240" s="420"/>
      <c r="H240" s="420"/>
      <c r="I240" s="420"/>
      <c r="J240" s="423"/>
      <c r="K240" s="423"/>
      <c r="L240" s="423"/>
      <c r="M240" s="423"/>
      <c r="N240" s="414"/>
      <c r="O240" s="414"/>
      <c r="P240" s="414"/>
      <c r="Q240" s="414"/>
      <c r="R240" s="414"/>
      <c r="S240" s="414"/>
      <c r="T240" s="414"/>
      <c r="U240" s="414"/>
      <c r="V240" s="414"/>
      <c r="W240" s="414"/>
      <c r="X240" s="414"/>
      <c r="Y240" s="414"/>
      <c r="Z240" s="414"/>
      <c r="AA240" s="414"/>
      <c r="AB240" s="414"/>
      <c r="AC240" s="414"/>
      <c r="AD240" s="414"/>
      <c r="AE240" s="414"/>
      <c r="AF240" s="414"/>
      <c r="AG240" s="414"/>
      <c r="AH240" s="414"/>
      <c r="AI240" s="388">
        <f t="shared" si="20"/>
        <v>0</v>
      </c>
      <c r="AJ240" s="388">
        <f t="shared" si="21"/>
        <v>0</v>
      </c>
      <c r="AK240" s="388">
        <f t="shared" si="22"/>
        <v>0</v>
      </c>
      <c r="AL240" s="388">
        <f t="shared" si="23"/>
        <v>0</v>
      </c>
      <c r="AM240" s="389">
        <f t="shared" si="19"/>
        <v>0</v>
      </c>
    </row>
    <row r="241" spans="1:39" s="421" customFormat="1" ht="25.5" hidden="1" x14ac:dyDescent="0.2">
      <c r="A241" s="392" t="s">
        <v>664</v>
      </c>
      <c r="B241" s="418"/>
      <c r="C241" s="419"/>
      <c r="D241" s="419"/>
      <c r="E241" s="419"/>
      <c r="F241" s="420"/>
      <c r="G241" s="420"/>
      <c r="H241" s="420"/>
      <c r="I241" s="420"/>
      <c r="J241" s="423"/>
      <c r="K241" s="423"/>
      <c r="L241" s="423"/>
      <c r="M241" s="423"/>
      <c r="N241" s="414"/>
      <c r="O241" s="414"/>
      <c r="P241" s="414"/>
      <c r="Q241" s="414"/>
      <c r="R241" s="414"/>
      <c r="S241" s="414"/>
      <c r="T241" s="414"/>
      <c r="U241" s="414"/>
      <c r="V241" s="414"/>
      <c r="W241" s="414"/>
      <c r="X241" s="414"/>
      <c r="Y241" s="414"/>
      <c r="Z241" s="414"/>
      <c r="AA241" s="414"/>
      <c r="AB241" s="414"/>
      <c r="AC241" s="414"/>
      <c r="AD241" s="414"/>
      <c r="AE241" s="414"/>
      <c r="AF241" s="414"/>
      <c r="AG241" s="414"/>
      <c r="AH241" s="414"/>
      <c r="AI241" s="388">
        <f t="shared" si="20"/>
        <v>0</v>
      </c>
      <c r="AJ241" s="388">
        <f t="shared" si="21"/>
        <v>0</v>
      </c>
      <c r="AK241" s="388">
        <f t="shared" si="22"/>
        <v>0</v>
      </c>
      <c r="AL241" s="388">
        <f t="shared" si="23"/>
        <v>0</v>
      </c>
      <c r="AM241" s="389">
        <f t="shared" si="19"/>
        <v>0</v>
      </c>
    </row>
    <row r="242" spans="1:39" s="421" customFormat="1" ht="25.5" hidden="1" x14ac:dyDescent="0.2">
      <c r="A242" s="392" t="s">
        <v>665</v>
      </c>
      <c r="B242" s="418"/>
      <c r="C242" s="419"/>
      <c r="D242" s="419"/>
      <c r="E242" s="419"/>
      <c r="F242" s="420"/>
      <c r="G242" s="420"/>
      <c r="H242" s="420"/>
      <c r="I242" s="420"/>
      <c r="J242" s="423"/>
      <c r="K242" s="423"/>
      <c r="L242" s="423"/>
      <c r="M242" s="423"/>
      <c r="N242" s="414"/>
      <c r="O242" s="414"/>
      <c r="P242" s="414"/>
      <c r="Q242" s="414"/>
      <c r="R242" s="414"/>
      <c r="S242" s="414"/>
      <c r="T242" s="414"/>
      <c r="U242" s="414"/>
      <c r="V242" s="414"/>
      <c r="W242" s="414"/>
      <c r="X242" s="414"/>
      <c r="Y242" s="414"/>
      <c r="Z242" s="414"/>
      <c r="AA242" s="414"/>
      <c r="AB242" s="414"/>
      <c r="AC242" s="414"/>
      <c r="AD242" s="414"/>
      <c r="AE242" s="414"/>
      <c r="AF242" s="414"/>
      <c r="AG242" s="414"/>
      <c r="AH242" s="414"/>
      <c r="AI242" s="388">
        <f t="shared" si="20"/>
        <v>0</v>
      </c>
      <c r="AJ242" s="388">
        <f t="shared" si="21"/>
        <v>0</v>
      </c>
      <c r="AK242" s="388">
        <f t="shared" si="22"/>
        <v>0</v>
      </c>
      <c r="AL242" s="388">
        <f t="shared" si="23"/>
        <v>0</v>
      </c>
      <c r="AM242" s="389">
        <f t="shared" si="19"/>
        <v>0</v>
      </c>
    </row>
    <row r="243" spans="1:39" s="415" customFormat="1" ht="25.5" hidden="1" x14ac:dyDescent="0.2">
      <c r="A243" s="392" t="s">
        <v>666</v>
      </c>
      <c r="B243" s="413"/>
      <c r="C243" s="394"/>
      <c r="D243" s="394"/>
      <c r="E243" s="394"/>
      <c r="F243" s="420">
        <v>0</v>
      </c>
      <c r="G243" s="420">
        <v>0</v>
      </c>
      <c r="H243" s="420">
        <v>0</v>
      </c>
      <c r="I243" s="420">
        <v>0</v>
      </c>
      <c r="J243" s="423"/>
      <c r="K243" s="423"/>
      <c r="L243" s="423"/>
      <c r="M243" s="423"/>
      <c r="N243" s="414"/>
      <c r="O243" s="414"/>
      <c r="P243" s="414"/>
      <c r="Q243" s="414"/>
      <c r="R243" s="414"/>
      <c r="S243" s="414"/>
      <c r="T243" s="414"/>
      <c r="U243" s="414"/>
      <c r="V243" s="414"/>
      <c r="W243" s="414"/>
      <c r="X243" s="414"/>
      <c r="Y243" s="414"/>
      <c r="Z243" s="414"/>
      <c r="AA243" s="414"/>
      <c r="AB243" s="414"/>
      <c r="AC243" s="414"/>
      <c r="AD243" s="414"/>
      <c r="AE243" s="414"/>
      <c r="AF243" s="414"/>
      <c r="AG243" s="414"/>
      <c r="AH243" s="414"/>
      <c r="AI243" s="388">
        <f t="shared" si="20"/>
        <v>0</v>
      </c>
      <c r="AJ243" s="388">
        <f t="shared" si="21"/>
        <v>0</v>
      </c>
      <c r="AK243" s="388">
        <f t="shared" si="22"/>
        <v>0</v>
      </c>
      <c r="AL243" s="388">
        <f t="shared" si="23"/>
        <v>0</v>
      </c>
      <c r="AM243" s="389">
        <f t="shared" si="19"/>
        <v>0</v>
      </c>
    </row>
    <row r="244" spans="1:39" s="421" customFormat="1" ht="25.5" hidden="1" x14ac:dyDescent="0.2">
      <c r="A244" s="392" t="s">
        <v>667</v>
      </c>
      <c r="B244" s="418"/>
      <c r="C244" s="419"/>
      <c r="D244" s="419"/>
      <c r="E244" s="419"/>
      <c r="F244" s="420"/>
      <c r="G244" s="420"/>
      <c r="H244" s="420"/>
      <c r="I244" s="420"/>
      <c r="J244" s="423"/>
      <c r="K244" s="423"/>
      <c r="L244" s="423"/>
      <c r="M244" s="423"/>
      <c r="N244" s="414"/>
      <c r="O244" s="414"/>
      <c r="P244" s="414"/>
      <c r="Q244" s="414"/>
      <c r="R244" s="414"/>
      <c r="S244" s="414"/>
      <c r="T244" s="414"/>
      <c r="U244" s="414"/>
      <c r="V244" s="414"/>
      <c r="W244" s="414"/>
      <c r="X244" s="414"/>
      <c r="Y244" s="414"/>
      <c r="Z244" s="414"/>
      <c r="AA244" s="414"/>
      <c r="AB244" s="414"/>
      <c r="AC244" s="414"/>
      <c r="AD244" s="414"/>
      <c r="AE244" s="414"/>
      <c r="AF244" s="414"/>
      <c r="AG244" s="414"/>
      <c r="AH244" s="414"/>
      <c r="AI244" s="388">
        <f t="shared" si="20"/>
        <v>0</v>
      </c>
      <c r="AJ244" s="388">
        <f t="shared" si="21"/>
        <v>0</v>
      </c>
      <c r="AK244" s="388">
        <f t="shared" si="22"/>
        <v>0</v>
      </c>
      <c r="AL244" s="388">
        <f t="shared" si="23"/>
        <v>0</v>
      </c>
      <c r="AM244" s="389">
        <f t="shared" si="19"/>
        <v>0</v>
      </c>
    </row>
    <row r="245" spans="1:39" s="421" customFormat="1" ht="25.5" hidden="1" x14ac:dyDescent="0.2">
      <c r="A245" s="392" t="s">
        <v>668</v>
      </c>
      <c r="B245" s="418"/>
      <c r="C245" s="419"/>
      <c r="D245" s="419"/>
      <c r="E245" s="419"/>
      <c r="F245" s="420"/>
      <c r="G245" s="420"/>
      <c r="H245" s="420"/>
      <c r="I245" s="420"/>
      <c r="J245" s="423"/>
      <c r="K245" s="423"/>
      <c r="L245" s="423"/>
      <c r="M245" s="423"/>
      <c r="N245" s="414"/>
      <c r="O245" s="414"/>
      <c r="P245" s="414"/>
      <c r="Q245" s="414"/>
      <c r="R245" s="414"/>
      <c r="S245" s="414"/>
      <c r="T245" s="414"/>
      <c r="U245" s="414"/>
      <c r="V245" s="414"/>
      <c r="W245" s="414"/>
      <c r="X245" s="414"/>
      <c r="Y245" s="414"/>
      <c r="Z245" s="414"/>
      <c r="AA245" s="414"/>
      <c r="AB245" s="414"/>
      <c r="AC245" s="414"/>
      <c r="AD245" s="414"/>
      <c r="AE245" s="414"/>
      <c r="AF245" s="414"/>
      <c r="AG245" s="414"/>
      <c r="AH245" s="414"/>
      <c r="AI245" s="388">
        <f t="shared" si="20"/>
        <v>0</v>
      </c>
      <c r="AJ245" s="388">
        <f t="shared" si="21"/>
        <v>0</v>
      </c>
      <c r="AK245" s="388">
        <f t="shared" si="22"/>
        <v>0</v>
      </c>
      <c r="AL245" s="388">
        <f t="shared" si="23"/>
        <v>0</v>
      </c>
      <c r="AM245" s="389">
        <f t="shared" si="19"/>
        <v>0</v>
      </c>
    </row>
    <row r="246" spans="1:39" s="421" customFormat="1" ht="25.5" hidden="1" x14ac:dyDescent="0.2">
      <c r="A246" s="392" t="s">
        <v>669</v>
      </c>
      <c r="B246" s="418"/>
      <c r="C246" s="419"/>
      <c r="D246" s="419"/>
      <c r="E246" s="419"/>
      <c r="F246" s="395"/>
      <c r="G246" s="395"/>
      <c r="H246" s="395"/>
      <c r="I246" s="395"/>
      <c r="J246" s="423"/>
      <c r="K246" s="423"/>
      <c r="L246" s="423"/>
      <c r="M246" s="423"/>
      <c r="N246" s="414"/>
      <c r="O246" s="414"/>
      <c r="P246" s="414"/>
      <c r="Q246" s="414"/>
      <c r="R246" s="414"/>
      <c r="S246" s="414"/>
      <c r="T246" s="414"/>
      <c r="U246" s="414"/>
      <c r="V246" s="414"/>
      <c r="W246" s="414"/>
      <c r="X246" s="414"/>
      <c r="Y246" s="414"/>
      <c r="Z246" s="414"/>
      <c r="AA246" s="414"/>
      <c r="AB246" s="414"/>
      <c r="AC246" s="414"/>
      <c r="AD246" s="414"/>
      <c r="AE246" s="414"/>
      <c r="AF246" s="414"/>
      <c r="AG246" s="414"/>
      <c r="AH246" s="414"/>
      <c r="AI246" s="388">
        <f t="shared" si="20"/>
        <v>0</v>
      </c>
      <c r="AJ246" s="388">
        <f t="shared" si="21"/>
        <v>0</v>
      </c>
      <c r="AK246" s="388">
        <f t="shared" si="22"/>
        <v>0</v>
      </c>
      <c r="AL246" s="388">
        <f t="shared" si="23"/>
        <v>0</v>
      </c>
      <c r="AM246" s="389">
        <f t="shared" si="19"/>
        <v>0</v>
      </c>
    </row>
    <row r="247" spans="1:39" s="441" customFormat="1" ht="51" hidden="1" x14ac:dyDescent="0.25">
      <c r="A247" s="434" t="s">
        <v>670</v>
      </c>
      <c r="B247" s="435"/>
      <c r="C247" s="436"/>
      <c r="D247" s="436"/>
      <c r="E247" s="436"/>
      <c r="F247" s="500"/>
      <c r="G247" s="500"/>
      <c r="H247" s="500"/>
      <c r="I247" s="500"/>
      <c r="J247" s="439"/>
      <c r="K247" s="439"/>
      <c r="L247" s="439"/>
      <c r="M247" s="439"/>
      <c r="N247" s="439"/>
      <c r="O247" s="439"/>
      <c r="P247" s="439"/>
      <c r="Q247" s="439"/>
      <c r="R247" s="447"/>
      <c r="S247" s="447"/>
      <c r="T247" s="447"/>
      <c r="U247" s="447"/>
      <c r="V247" s="447"/>
      <c r="W247" s="447"/>
      <c r="X247" s="447"/>
      <c r="Y247" s="447"/>
      <c r="Z247" s="447"/>
      <c r="AA247" s="447"/>
      <c r="AB247" s="447"/>
      <c r="AC247" s="447"/>
      <c r="AD247" s="447"/>
      <c r="AE247" s="447"/>
      <c r="AF247" s="447"/>
      <c r="AG247" s="447"/>
      <c r="AH247" s="447"/>
      <c r="AI247" s="388">
        <f t="shared" si="20"/>
        <v>0</v>
      </c>
      <c r="AJ247" s="388">
        <f t="shared" si="21"/>
        <v>0</v>
      </c>
      <c r="AK247" s="388">
        <f t="shared" si="22"/>
        <v>0</v>
      </c>
      <c r="AL247" s="388">
        <f t="shared" si="23"/>
        <v>0</v>
      </c>
      <c r="AM247" s="389">
        <f t="shared" si="19"/>
        <v>0</v>
      </c>
    </row>
    <row r="248" spans="1:39" s="503" customFormat="1" ht="51" hidden="1" x14ac:dyDescent="0.2">
      <c r="A248" s="392" t="s">
        <v>671</v>
      </c>
      <c r="B248" s="501"/>
      <c r="C248" s="502"/>
      <c r="D248" s="502"/>
      <c r="E248" s="502"/>
      <c r="F248" s="384"/>
      <c r="G248" s="384"/>
      <c r="H248" s="384"/>
      <c r="I248" s="384"/>
      <c r="J248" s="406"/>
      <c r="K248" s="406"/>
      <c r="L248" s="406"/>
      <c r="M248" s="406"/>
      <c r="N248" s="424"/>
      <c r="O248" s="424"/>
      <c r="P248" s="424"/>
      <c r="Q248" s="424"/>
      <c r="R248" s="424"/>
      <c r="S248" s="424"/>
      <c r="T248" s="424"/>
      <c r="U248" s="424"/>
      <c r="V248" s="424"/>
      <c r="W248" s="424"/>
      <c r="X248" s="424"/>
      <c r="Y248" s="424"/>
      <c r="Z248" s="424"/>
      <c r="AA248" s="424"/>
      <c r="AB248" s="424"/>
      <c r="AC248" s="424"/>
      <c r="AD248" s="424"/>
      <c r="AE248" s="424"/>
      <c r="AF248" s="424"/>
      <c r="AG248" s="424"/>
      <c r="AH248" s="424"/>
      <c r="AI248" s="388">
        <f t="shared" si="20"/>
        <v>0</v>
      </c>
      <c r="AJ248" s="388">
        <f t="shared" si="21"/>
        <v>0</v>
      </c>
      <c r="AK248" s="388">
        <f t="shared" si="22"/>
        <v>0</v>
      </c>
      <c r="AL248" s="388">
        <f t="shared" si="23"/>
        <v>0</v>
      </c>
      <c r="AM248" s="389">
        <f t="shared" si="19"/>
        <v>0</v>
      </c>
    </row>
    <row r="249" spans="1:39" s="401" customFormat="1" ht="38.25" x14ac:dyDescent="0.25">
      <c r="A249" s="400" t="s">
        <v>838</v>
      </c>
      <c r="C249" s="402">
        <v>19000</v>
      </c>
      <c r="D249" s="402">
        <v>19000</v>
      </c>
      <c r="E249" s="402"/>
      <c r="F249" s="408">
        <v>0</v>
      </c>
      <c r="G249" s="408">
        <v>0</v>
      </c>
      <c r="H249" s="408">
        <v>0</v>
      </c>
      <c r="I249" s="408">
        <v>0</v>
      </c>
      <c r="J249" s="453">
        <v>0</v>
      </c>
      <c r="K249" s="453"/>
      <c r="L249" s="453"/>
      <c r="M249" s="453"/>
      <c r="N249" s="453">
        <v>0</v>
      </c>
      <c r="O249" s="453"/>
      <c r="P249" s="453"/>
      <c r="Q249" s="453"/>
      <c r="R249" s="453">
        <v>0</v>
      </c>
      <c r="S249" s="453"/>
      <c r="T249" s="453"/>
      <c r="U249" s="453"/>
      <c r="V249" s="453">
        <v>0</v>
      </c>
      <c r="W249" s="453"/>
      <c r="X249" s="453"/>
      <c r="Y249" s="453"/>
      <c r="Z249" s="453">
        <v>0</v>
      </c>
      <c r="AA249" s="453"/>
      <c r="AB249" s="453"/>
      <c r="AC249" s="453"/>
      <c r="AD249" s="453">
        <v>0</v>
      </c>
      <c r="AE249" s="453"/>
      <c r="AF249" s="453"/>
      <c r="AG249" s="453"/>
      <c r="AH249" s="453">
        <v>0</v>
      </c>
      <c r="AI249" s="388">
        <f t="shared" si="20"/>
        <v>19000</v>
      </c>
      <c r="AJ249" s="388">
        <f t="shared" si="21"/>
        <v>19000</v>
      </c>
      <c r="AK249" s="388">
        <f t="shared" si="22"/>
        <v>0</v>
      </c>
      <c r="AL249" s="388">
        <f t="shared" si="23"/>
        <v>0</v>
      </c>
      <c r="AM249" s="389">
        <f t="shared" si="19"/>
        <v>0</v>
      </c>
    </row>
    <row r="250" spans="1:39" s="421" customFormat="1" hidden="1" x14ac:dyDescent="0.2">
      <c r="A250" s="392" t="s">
        <v>672</v>
      </c>
      <c r="B250" s="418"/>
      <c r="C250" s="419"/>
      <c r="D250" s="419"/>
      <c r="E250" s="419"/>
      <c r="F250" s="420"/>
      <c r="G250" s="420"/>
      <c r="H250" s="420"/>
      <c r="I250" s="420"/>
      <c r="J250" s="423"/>
      <c r="K250" s="423"/>
      <c r="L250" s="423"/>
      <c r="M250" s="423"/>
      <c r="N250" s="414"/>
      <c r="O250" s="414"/>
      <c r="P250" s="414"/>
      <c r="Q250" s="414"/>
      <c r="R250" s="414"/>
      <c r="S250" s="414"/>
      <c r="T250" s="414"/>
      <c r="U250" s="414"/>
      <c r="V250" s="414"/>
      <c r="W250" s="414"/>
      <c r="X250" s="414"/>
      <c r="Y250" s="414"/>
      <c r="Z250" s="414"/>
      <c r="AA250" s="414"/>
      <c r="AB250" s="414"/>
      <c r="AC250" s="414"/>
      <c r="AD250" s="414"/>
      <c r="AE250" s="414"/>
      <c r="AF250" s="414"/>
      <c r="AG250" s="414"/>
      <c r="AH250" s="414"/>
      <c r="AI250" s="388">
        <f t="shared" si="20"/>
        <v>0</v>
      </c>
      <c r="AJ250" s="388">
        <f t="shared" si="21"/>
        <v>0</v>
      </c>
      <c r="AK250" s="388">
        <f t="shared" si="22"/>
        <v>0</v>
      </c>
      <c r="AL250" s="388">
        <f t="shared" si="23"/>
        <v>0</v>
      </c>
      <c r="AM250" s="389">
        <f t="shared" si="19"/>
        <v>0</v>
      </c>
    </row>
    <row r="251" spans="1:39" s="421" customFormat="1" ht="29.25" hidden="1" customHeight="1" x14ac:dyDescent="0.2">
      <c r="A251" s="392" t="s">
        <v>673</v>
      </c>
      <c r="B251" s="418"/>
      <c r="C251" s="419"/>
      <c r="D251" s="419"/>
      <c r="E251" s="419"/>
      <c r="F251" s="420"/>
      <c r="G251" s="420"/>
      <c r="H251" s="420"/>
      <c r="I251" s="420"/>
      <c r="J251" s="423"/>
      <c r="K251" s="423"/>
      <c r="L251" s="423"/>
      <c r="M251" s="423"/>
      <c r="N251" s="414"/>
      <c r="O251" s="414"/>
      <c r="P251" s="414"/>
      <c r="Q251" s="414"/>
      <c r="R251" s="414"/>
      <c r="S251" s="414"/>
      <c r="T251" s="414"/>
      <c r="U251" s="414"/>
      <c r="V251" s="414"/>
      <c r="W251" s="414"/>
      <c r="X251" s="414"/>
      <c r="Y251" s="414"/>
      <c r="Z251" s="414"/>
      <c r="AA251" s="414"/>
      <c r="AB251" s="414"/>
      <c r="AC251" s="414"/>
      <c r="AD251" s="414"/>
      <c r="AE251" s="414"/>
      <c r="AF251" s="414"/>
      <c r="AG251" s="414"/>
      <c r="AH251" s="414"/>
      <c r="AI251" s="388">
        <f t="shared" si="20"/>
        <v>0</v>
      </c>
      <c r="AJ251" s="388">
        <f t="shared" si="21"/>
        <v>0</v>
      </c>
      <c r="AK251" s="388">
        <f t="shared" si="22"/>
        <v>0</v>
      </c>
      <c r="AL251" s="388">
        <f t="shared" si="23"/>
        <v>0</v>
      </c>
      <c r="AM251" s="389">
        <f t="shared" si="19"/>
        <v>0</v>
      </c>
    </row>
    <row r="252" spans="1:39" s="421" customFormat="1" hidden="1" x14ac:dyDescent="0.2">
      <c r="A252" s="392" t="s">
        <v>674</v>
      </c>
      <c r="B252" s="418"/>
      <c r="C252" s="419"/>
      <c r="D252" s="419"/>
      <c r="E252" s="419"/>
      <c r="F252" s="420"/>
      <c r="G252" s="420"/>
      <c r="H252" s="420"/>
      <c r="I252" s="420"/>
      <c r="J252" s="423"/>
      <c r="K252" s="423"/>
      <c r="L252" s="423"/>
      <c r="M252" s="423"/>
      <c r="N252" s="414"/>
      <c r="O252" s="414"/>
      <c r="P252" s="414"/>
      <c r="Q252" s="414"/>
      <c r="R252" s="414"/>
      <c r="S252" s="414"/>
      <c r="T252" s="414"/>
      <c r="U252" s="414"/>
      <c r="V252" s="414"/>
      <c r="W252" s="414"/>
      <c r="X252" s="414"/>
      <c r="Y252" s="414"/>
      <c r="Z252" s="414"/>
      <c r="AA252" s="414"/>
      <c r="AB252" s="414"/>
      <c r="AC252" s="414"/>
      <c r="AD252" s="414"/>
      <c r="AE252" s="414"/>
      <c r="AF252" s="414"/>
      <c r="AG252" s="414"/>
      <c r="AH252" s="414"/>
      <c r="AI252" s="388">
        <f t="shared" si="20"/>
        <v>0</v>
      </c>
      <c r="AJ252" s="388">
        <f t="shared" si="21"/>
        <v>0</v>
      </c>
      <c r="AK252" s="388">
        <f t="shared" si="22"/>
        <v>0</v>
      </c>
      <c r="AL252" s="388">
        <f t="shared" si="23"/>
        <v>0</v>
      </c>
      <c r="AM252" s="389">
        <f t="shared" si="19"/>
        <v>0</v>
      </c>
    </row>
    <row r="253" spans="1:39" s="415" customFormat="1" hidden="1" x14ac:dyDescent="0.2">
      <c r="A253" s="392" t="s">
        <v>675</v>
      </c>
      <c r="B253" s="413"/>
      <c r="C253" s="394"/>
      <c r="D253" s="394"/>
      <c r="E253" s="394"/>
      <c r="F253" s="420"/>
      <c r="G253" s="420"/>
      <c r="H253" s="420"/>
      <c r="I253" s="420"/>
      <c r="J253" s="423"/>
      <c r="K253" s="423"/>
      <c r="L253" s="423"/>
      <c r="M253" s="423"/>
      <c r="N253" s="414"/>
      <c r="O253" s="414"/>
      <c r="P253" s="414"/>
      <c r="Q253" s="414"/>
      <c r="R253" s="414"/>
      <c r="S253" s="414"/>
      <c r="T253" s="414"/>
      <c r="U253" s="414"/>
      <c r="V253" s="414"/>
      <c r="W253" s="414"/>
      <c r="X253" s="414"/>
      <c r="Y253" s="414"/>
      <c r="Z253" s="414"/>
      <c r="AA253" s="414"/>
      <c r="AB253" s="414"/>
      <c r="AC253" s="414"/>
      <c r="AD253" s="414"/>
      <c r="AE253" s="414"/>
      <c r="AF253" s="414"/>
      <c r="AG253" s="414"/>
      <c r="AH253" s="414"/>
      <c r="AI253" s="388">
        <f t="shared" si="20"/>
        <v>0</v>
      </c>
      <c r="AJ253" s="388">
        <f t="shared" si="21"/>
        <v>0</v>
      </c>
      <c r="AK253" s="388">
        <f t="shared" si="22"/>
        <v>0</v>
      </c>
      <c r="AL253" s="388">
        <f t="shared" si="23"/>
        <v>0</v>
      </c>
      <c r="AM253" s="389">
        <f t="shared" si="19"/>
        <v>0</v>
      </c>
    </row>
    <row r="254" spans="1:39" s="421" customFormat="1" hidden="1" x14ac:dyDescent="0.2">
      <c r="A254" s="392" t="s">
        <v>676</v>
      </c>
      <c r="B254" s="418"/>
      <c r="C254" s="419"/>
      <c r="D254" s="419"/>
      <c r="E254" s="419"/>
      <c r="F254" s="395"/>
      <c r="G254" s="395"/>
      <c r="H254" s="395"/>
      <c r="I254" s="395"/>
      <c r="J254" s="423"/>
      <c r="K254" s="423"/>
      <c r="L254" s="423"/>
      <c r="M254" s="423"/>
      <c r="N254" s="414"/>
      <c r="O254" s="414"/>
      <c r="P254" s="414"/>
      <c r="Q254" s="414"/>
      <c r="R254" s="414"/>
      <c r="S254" s="414"/>
      <c r="T254" s="414"/>
      <c r="U254" s="414"/>
      <c r="V254" s="414"/>
      <c r="W254" s="414"/>
      <c r="X254" s="414"/>
      <c r="Y254" s="414"/>
      <c r="Z254" s="414"/>
      <c r="AA254" s="414"/>
      <c r="AB254" s="414"/>
      <c r="AC254" s="414"/>
      <c r="AD254" s="414"/>
      <c r="AE254" s="414"/>
      <c r="AF254" s="414"/>
      <c r="AG254" s="414"/>
      <c r="AH254" s="414"/>
      <c r="AI254" s="388">
        <f t="shared" si="20"/>
        <v>0</v>
      </c>
      <c r="AJ254" s="388">
        <f t="shared" si="21"/>
        <v>0</v>
      </c>
      <c r="AK254" s="388">
        <f t="shared" si="22"/>
        <v>0</v>
      </c>
      <c r="AL254" s="388">
        <f t="shared" si="23"/>
        <v>0</v>
      </c>
      <c r="AM254" s="389">
        <f t="shared" si="19"/>
        <v>0</v>
      </c>
    </row>
    <row r="255" spans="1:39" s="421" customFormat="1" ht="25.5" hidden="1" x14ac:dyDescent="0.2">
      <c r="A255" s="392" t="s">
        <v>677</v>
      </c>
      <c r="B255" s="418"/>
      <c r="C255" s="419"/>
      <c r="D255" s="419"/>
      <c r="E255" s="419"/>
      <c r="F255" s="395"/>
      <c r="G255" s="395"/>
      <c r="H255" s="395"/>
      <c r="I255" s="395"/>
      <c r="J255" s="423"/>
      <c r="K255" s="423"/>
      <c r="L255" s="423"/>
      <c r="M255" s="423"/>
      <c r="N255" s="414"/>
      <c r="O255" s="414"/>
      <c r="P255" s="414"/>
      <c r="Q255" s="414"/>
      <c r="R255" s="414"/>
      <c r="S255" s="414"/>
      <c r="T255" s="414"/>
      <c r="U255" s="414"/>
      <c r="V255" s="414"/>
      <c r="W255" s="414"/>
      <c r="X255" s="414"/>
      <c r="Y255" s="414"/>
      <c r="Z255" s="414"/>
      <c r="AA255" s="414"/>
      <c r="AB255" s="414"/>
      <c r="AC255" s="414"/>
      <c r="AD255" s="414"/>
      <c r="AE255" s="414"/>
      <c r="AF255" s="414"/>
      <c r="AG255" s="414"/>
      <c r="AH255" s="414"/>
      <c r="AI255" s="388">
        <f t="shared" si="20"/>
        <v>0</v>
      </c>
      <c r="AJ255" s="388">
        <f t="shared" si="21"/>
        <v>0</v>
      </c>
      <c r="AK255" s="388">
        <f t="shared" si="22"/>
        <v>0</v>
      </c>
      <c r="AL255" s="388">
        <f t="shared" si="23"/>
        <v>0</v>
      </c>
      <c r="AM255" s="389">
        <f t="shared" si="19"/>
        <v>0</v>
      </c>
    </row>
    <row r="256" spans="1:39" s="421" customFormat="1" ht="38.25" hidden="1" x14ac:dyDescent="0.2">
      <c r="A256" s="392" t="s">
        <v>678</v>
      </c>
      <c r="B256" s="418"/>
      <c r="C256" s="419"/>
      <c r="D256" s="419"/>
      <c r="E256" s="419"/>
      <c r="F256" s="395"/>
      <c r="G256" s="395"/>
      <c r="H256" s="395"/>
      <c r="I256" s="395"/>
      <c r="J256" s="423"/>
      <c r="K256" s="423"/>
      <c r="L256" s="423"/>
      <c r="M256" s="423"/>
      <c r="N256" s="414"/>
      <c r="O256" s="414"/>
      <c r="P256" s="414"/>
      <c r="Q256" s="414"/>
      <c r="R256" s="414"/>
      <c r="S256" s="414"/>
      <c r="T256" s="414"/>
      <c r="U256" s="414"/>
      <c r="V256" s="414"/>
      <c r="W256" s="414"/>
      <c r="X256" s="414"/>
      <c r="Y256" s="414"/>
      <c r="Z256" s="414"/>
      <c r="AA256" s="414"/>
      <c r="AB256" s="414"/>
      <c r="AC256" s="414"/>
      <c r="AD256" s="414"/>
      <c r="AE256" s="414"/>
      <c r="AF256" s="414"/>
      <c r="AG256" s="414"/>
      <c r="AH256" s="414"/>
      <c r="AI256" s="388">
        <f t="shared" si="20"/>
        <v>0</v>
      </c>
      <c r="AJ256" s="388">
        <f t="shared" si="21"/>
        <v>0</v>
      </c>
      <c r="AK256" s="388">
        <f t="shared" si="22"/>
        <v>0</v>
      </c>
      <c r="AL256" s="388">
        <f t="shared" si="23"/>
        <v>0</v>
      </c>
      <c r="AM256" s="389">
        <f t="shared" si="19"/>
        <v>0</v>
      </c>
    </row>
    <row r="257" spans="1:39" s="421" customFormat="1" hidden="1" x14ac:dyDescent="0.2">
      <c r="A257" s="392" t="s">
        <v>679</v>
      </c>
      <c r="B257" s="418"/>
      <c r="C257" s="419"/>
      <c r="D257" s="419"/>
      <c r="E257" s="419"/>
      <c r="F257" s="420"/>
      <c r="G257" s="420"/>
      <c r="H257" s="420"/>
      <c r="I257" s="420"/>
      <c r="J257" s="423"/>
      <c r="K257" s="423"/>
      <c r="L257" s="423"/>
      <c r="M257" s="423"/>
      <c r="N257" s="414"/>
      <c r="O257" s="414"/>
      <c r="P257" s="414"/>
      <c r="Q257" s="414"/>
      <c r="R257" s="414"/>
      <c r="S257" s="414"/>
      <c r="T257" s="414"/>
      <c r="U257" s="414"/>
      <c r="V257" s="414"/>
      <c r="W257" s="414"/>
      <c r="X257" s="414"/>
      <c r="Y257" s="414"/>
      <c r="Z257" s="414"/>
      <c r="AA257" s="414"/>
      <c r="AB257" s="414"/>
      <c r="AC257" s="414"/>
      <c r="AD257" s="414"/>
      <c r="AE257" s="414"/>
      <c r="AF257" s="414"/>
      <c r="AG257" s="414"/>
      <c r="AH257" s="414"/>
      <c r="AI257" s="388">
        <f t="shared" si="20"/>
        <v>0</v>
      </c>
      <c r="AJ257" s="388">
        <f t="shared" si="21"/>
        <v>0</v>
      </c>
      <c r="AK257" s="388">
        <f t="shared" si="22"/>
        <v>0</v>
      </c>
      <c r="AL257" s="388">
        <f t="shared" si="23"/>
        <v>0</v>
      </c>
      <c r="AM257" s="389">
        <f t="shared" si="19"/>
        <v>0</v>
      </c>
    </row>
    <row r="258" spans="1:39" s="421" customFormat="1" hidden="1" x14ac:dyDescent="0.2">
      <c r="A258" s="392" t="s">
        <v>680</v>
      </c>
      <c r="B258" s="418"/>
      <c r="C258" s="419"/>
      <c r="D258" s="419"/>
      <c r="E258" s="419"/>
      <c r="F258" s="420"/>
      <c r="G258" s="420"/>
      <c r="H258" s="420"/>
      <c r="I258" s="420"/>
      <c r="J258" s="423"/>
      <c r="K258" s="423"/>
      <c r="L258" s="423"/>
      <c r="M258" s="423"/>
      <c r="N258" s="414"/>
      <c r="O258" s="414"/>
      <c r="P258" s="414"/>
      <c r="Q258" s="414"/>
      <c r="R258" s="414"/>
      <c r="S258" s="414"/>
      <c r="T258" s="414"/>
      <c r="U258" s="414"/>
      <c r="V258" s="414"/>
      <c r="W258" s="414"/>
      <c r="X258" s="414"/>
      <c r="Y258" s="414"/>
      <c r="Z258" s="414"/>
      <c r="AA258" s="414"/>
      <c r="AB258" s="414"/>
      <c r="AC258" s="414"/>
      <c r="AD258" s="414"/>
      <c r="AE258" s="414"/>
      <c r="AF258" s="414"/>
      <c r="AG258" s="414"/>
      <c r="AH258" s="414"/>
      <c r="AI258" s="388">
        <f t="shared" si="20"/>
        <v>0</v>
      </c>
      <c r="AJ258" s="388">
        <f t="shared" si="21"/>
        <v>0</v>
      </c>
      <c r="AK258" s="388">
        <f t="shared" si="22"/>
        <v>0</v>
      </c>
      <c r="AL258" s="388">
        <f t="shared" si="23"/>
        <v>0</v>
      </c>
      <c r="AM258" s="389">
        <f t="shared" si="19"/>
        <v>0</v>
      </c>
    </row>
    <row r="259" spans="1:39" s="421" customFormat="1" ht="25.5" hidden="1" x14ac:dyDescent="0.2">
      <c r="A259" s="392" t="s">
        <v>681</v>
      </c>
      <c r="B259" s="418"/>
      <c r="C259" s="419"/>
      <c r="D259" s="419"/>
      <c r="E259" s="419"/>
      <c r="F259" s="420"/>
      <c r="G259" s="420"/>
      <c r="H259" s="420"/>
      <c r="I259" s="420"/>
      <c r="J259" s="423"/>
      <c r="K259" s="423"/>
      <c r="L259" s="423"/>
      <c r="M259" s="423"/>
      <c r="N259" s="414"/>
      <c r="O259" s="414"/>
      <c r="P259" s="414"/>
      <c r="Q259" s="414"/>
      <c r="R259" s="414"/>
      <c r="S259" s="414"/>
      <c r="T259" s="414"/>
      <c r="U259" s="414"/>
      <c r="V259" s="414"/>
      <c r="W259" s="414"/>
      <c r="X259" s="414"/>
      <c r="Y259" s="414"/>
      <c r="Z259" s="414"/>
      <c r="AA259" s="414"/>
      <c r="AB259" s="414"/>
      <c r="AC259" s="414"/>
      <c r="AD259" s="414"/>
      <c r="AE259" s="414"/>
      <c r="AF259" s="414"/>
      <c r="AG259" s="414"/>
      <c r="AH259" s="414"/>
      <c r="AI259" s="388">
        <f t="shared" si="20"/>
        <v>0</v>
      </c>
      <c r="AJ259" s="388">
        <f t="shared" si="21"/>
        <v>0</v>
      </c>
      <c r="AK259" s="388">
        <f t="shared" si="22"/>
        <v>0</v>
      </c>
      <c r="AL259" s="388">
        <f t="shared" si="23"/>
        <v>0</v>
      </c>
      <c r="AM259" s="389">
        <f t="shared" ref="AM259:AM298" si="24">J259+N259+R259+V259+Z259+AD259+AH259</f>
        <v>0</v>
      </c>
    </row>
    <row r="260" spans="1:39" s="421" customFormat="1" hidden="1" x14ac:dyDescent="0.2">
      <c r="A260" s="392" t="s">
        <v>682</v>
      </c>
      <c r="B260" s="418"/>
      <c r="C260" s="419"/>
      <c r="D260" s="419"/>
      <c r="E260" s="419"/>
      <c r="F260" s="420"/>
      <c r="G260" s="420"/>
      <c r="H260" s="420"/>
      <c r="I260" s="420"/>
      <c r="J260" s="423"/>
      <c r="K260" s="423"/>
      <c r="L260" s="423"/>
      <c r="M260" s="423"/>
      <c r="N260" s="414"/>
      <c r="O260" s="414"/>
      <c r="P260" s="414"/>
      <c r="Q260" s="414"/>
      <c r="R260" s="414"/>
      <c r="S260" s="414"/>
      <c r="T260" s="414"/>
      <c r="U260" s="414"/>
      <c r="V260" s="414"/>
      <c r="W260" s="414"/>
      <c r="X260" s="414"/>
      <c r="Y260" s="414"/>
      <c r="Z260" s="414"/>
      <c r="AA260" s="414"/>
      <c r="AB260" s="414"/>
      <c r="AC260" s="414"/>
      <c r="AD260" s="414"/>
      <c r="AE260" s="414"/>
      <c r="AF260" s="414"/>
      <c r="AG260" s="414"/>
      <c r="AH260" s="414"/>
      <c r="AI260" s="388">
        <f t="shared" si="20"/>
        <v>0</v>
      </c>
      <c r="AJ260" s="388">
        <f t="shared" si="21"/>
        <v>0</v>
      </c>
      <c r="AK260" s="388">
        <f t="shared" si="22"/>
        <v>0</v>
      </c>
      <c r="AL260" s="388">
        <f t="shared" si="23"/>
        <v>0</v>
      </c>
      <c r="AM260" s="389">
        <f t="shared" si="24"/>
        <v>0</v>
      </c>
    </row>
    <row r="261" spans="1:39" s="448" customFormat="1" x14ac:dyDescent="0.2">
      <c r="A261" s="434" t="s">
        <v>683</v>
      </c>
      <c r="B261" s="435"/>
      <c r="C261" s="436"/>
      <c r="D261" s="436"/>
      <c r="E261" s="436"/>
      <c r="F261" s="500"/>
      <c r="G261" s="500"/>
      <c r="H261" s="500"/>
      <c r="I261" s="500"/>
      <c r="J261" s="439"/>
      <c r="K261" s="439"/>
      <c r="L261" s="439"/>
      <c r="M261" s="439"/>
      <c r="N261" s="439"/>
      <c r="O261" s="439"/>
      <c r="P261" s="439"/>
      <c r="Q261" s="439"/>
      <c r="R261" s="440"/>
      <c r="S261" s="440"/>
      <c r="T261" s="440"/>
      <c r="U261" s="440"/>
      <c r="V261" s="440"/>
      <c r="W261" s="440"/>
      <c r="X261" s="440"/>
      <c r="Y261" s="440"/>
      <c r="Z261" s="440"/>
      <c r="AA261" s="440"/>
      <c r="AB261" s="440"/>
      <c r="AC261" s="440"/>
      <c r="AD261" s="440"/>
      <c r="AE261" s="440"/>
      <c r="AF261" s="440"/>
      <c r="AG261" s="440"/>
      <c r="AH261" s="440"/>
      <c r="AI261" s="388">
        <f t="shared" si="20"/>
        <v>0</v>
      </c>
      <c r="AJ261" s="388">
        <f t="shared" si="21"/>
        <v>0</v>
      </c>
      <c r="AK261" s="388">
        <f t="shared" si="22"/>
        <v>0</v>
      </c>
      <c r="AL261" s="388">
        <f t="shared" si="23"/>
        <v>0</v>
      </c>
      <c r="AM261" s="389">
        <f t="shared" si="24"/>
        <v>0</v>
      </c>
    </row>
    <row r="262" spans="1:39" s="448" customFormat="1" ht="25.5" x14ac:dyDescent="0.2">
      <c r="A262" s="434" t="s">
        <v>684</v>
      </c>
      <c r="B262" s="435"/>
      <c r="C262" s="436"/>
      <c r="D262" s="436"/>
      <c r="E262" s="436"/>
      <c r="F262" s="500"/>
      <c r="G262" s="500"/>
      <c r="H262" s="500"/>
      <c r="I262" s="500"/>
      <c r="J262" s="504"/>
      <c r="K262" s="504"/>
      <c r="L262" s="504"/>
      <c r="M262" s="504"/>
      <c r="N262" s="440"/>
      <c r="O262" s="440"/>
      <c r="P262" s="440"/>
      <c r="Q262" s="440"/>
      <c r="R262" s="440"/>
      <c r="S262" s="440"/>
      <c r="T262" s="440"/>
      <c r="U262" s="440"/>
      <c r="V262" s="440"/>
      <c r="W262" s="440"/>
      <c r="X262" s="440"/>
      <c r="Y262" s="440"/>
      <c r="Z262" s="440"/>
      <c r="AA262" s="440"/>
      <c r="AB262" s="440"/>
      <c r="AC262" s="440"/>
      <c r="AD262" s="440"/>
      <c r="AE262" s="440"/>
      <c r="AF262" s="440"/>
      <c r="AG262" s="440"/>
      <c r="AH262" s="440"/>
      <c r="AI262" s="388">
        <f t="shared" si="20"/>
        <v>0</v>
      </c>
      <c r="AJ262" s="388">
        <f t="shared" si="21"/>
        <v>0</v>
      </c>
      <c r="AK262" s="388">
        <f t="shared" si="22"/>
        <v>0</v>
      </c>
      <c r="AL262" s="388">
        <f t="shared" si="23"/>
        <v>0</v>
      </c>
      <c r="AM262" s="389">
        <f t="shared" si="24"/>
        <v>0</v>
      </c>
    </row>
    <row r="263" spans="1:39" s="401" customFormat="1" ht="25.5" x14ac:dyDescent="0.25">
      <c r="A263" s="400" t="s">
        <v>839</v>
      </c>
      <c r="C263" s="402">
        <v>118000</v>
      </c>
      <c r="D263" s="402">
        <v>249304</v>
      </c>
      <c r="E263" s="402">
        <v>88746.437999999995</v>
      </c>
      <c r="F263" s="403">
        <v>19792</v>
      </c>
      <c r="G263" s="403">
        <v>0</v>
      </c>
      <c r="H263" s="403">
        <v>0</v>
      </c>
      <c r="I263" s="403">
        <v>0</v>
      </c>
      <c r="J263" s="486">
        <v>0</v>
      </c>
      <c r="K263" s="486"/>
      <c r="L263" s="486"/>
      <c r="M263" s="486"/>
      <c r="N263" s="486">
        <v>0</v>
      </c>
      <c r="O263" s="486"/>
      <c r="P263" s="486"/>
      <c r="Q263" s="486"/>
      <c r="R263" s="486">
        <v>0</v>
      </c>
      <c r="S263" s="486"/>
      <c r="T263" s="486"/>
      <c r="U263" s="486"/>
      <c r="V263" s="486">
        <v>0</v>
      </c>
      <c r="W263" s="486"/>
      <c r="X263" s="486"/>
      <c r="Y263" s="486"/>
      <c r="Z263" s="486">
        <v>0</v>
      </c>
      <c r="AA263" s="486"/>
      <c r="AB263" s="486"/>
      <c r="AC263" s="486"/>
      <c r="AD263" s="486">
        <v>0</v>
      </c>
      <c r="AE263" s="486"/>
      <c r="AF263" s="486"/>
      <c r="AG263" s="486"/>
      <c r="AH263" s="486">
        <v>0</v>
      </c>
      <c r="AI263" s="388">
        <f t="shared" si="20"/>
        <v>118000</v>
      </c>
      <c r="AJ263" s="388">
        <f t="shared" si="21"/>
        <v>249304</v>
      </c>
      <c r="AK263" s="388">
        <f t="shared" si="22"/>
        <v>88746.437999999995</v>
      </c>
      <c r="AL263" s="388">
        <f t="shared" si="23"/>
        <v>19792</v>
      </c>
      <c r="AM263" s="389">
        <f t="shared" si="24"/>
        <v>0</v>
      </c>
    </row>
    <row r="264" spans="1:39" s="415" customFormat="1" x14ac:dyDescent="0.2">
      <c r="A264" s="392" t="s">
        <v>685</v>
      </c>
      <c r="B264" s="413"/>
      <c r="C264" s="394"/>
      <c r="D264" s="394">
        <v>304</v>
      </c>
      <c r="E264" s="394"/>
      <c r="F264" s="420"/>
      <c r="G264" s="420"/>
      <c r="H264" s="420"/>
      <c r="I264" s="420"/>
      <c r="J264" s="423"/>
      <c r="K264" s="423"/>
      <c r="L264" s="423"/>
      <c r="M264" s="423"/>
      <c r="N264" s="414"/>
      <c r="O264" s="414"/>
      <c r="P264" s="414"/>
      <c r="Q264" s="414"/>
      <c r="R264" s="414"/>
      <c r="S264" s="414"/>
      <c r="T264" s="414"/>
      <c r="U264" s="414"/>
      <c r="V264" s="414"/>
      <c r="W264" s="414"/>
      <c r="X264" s="414"/>
      <c r="Y264" s="414"/>
      <c r="Z264" s="414"/>
      <c r="AA264" s="414"/>
      <c r="AB264" s="414"/>
      <c r="AC264" s="414"/>
      <c r="AD264" s="414"/>
      <c r="AE264" s="414"/>
      <c r="AF264" s="414"/>
      <c r="AG264" s="414"/>
      <c r="AH264" s="414"/>
      <c r="AI264" s="388">
        <f t="shared" si="20"/>
        <v>0</v>
      </c>
      <c r="AJ264" s="388">
        <f t="shared" si="21"/>
        <v>304</v>
      </c>
      <c r="AK264" s="388">
        <f t="shared" si="22"/>
        <v>0</v>
      </c>
      <c r="AL264" s="388">
        <f t="shared" si="23"/>
        <v>0</v>
      </c>
      <c r="AM264" s="389">
        <f t="shared" si="24"/>
        <v>0</v>
      </c>
    </row>
    <row r="265" spans="1:39" s="415" customFormat="1" ht="27.75" customHeight="1" x14ac:dyDescent="0.2">
      <c r="A265" s="392" t="s">
        <v>686</v>
      </c>
      <c r="B265" s="413"/>
      <c r="C265" s="394">
        <v>8000</v>
      </c>
      <c r="D265" s="394">
        <v>8000</v>
      </c>
      <c r="E265" s="394"/>
      <c r="F265" s="420"/>
      <c r="G265" s="420"/>
      <c r="H265" s="420"/>
      <c r="I265" s="420"/>
      <c r="J265" s="423"/>
      <c r="K265" s="423"/>
      <c r="L265" s="423"/>
      <c r="M265" s="423"/>
      <c r="N265" s="414"/>
      <c r="O265" s="414"/>
      <c r="P265" s="414"/>
      <c r="Q265" s="414"/>
      <c r="R265" s="414"/>
      <c r="S265" s="414"/>
      <c r="T265" s="414"/>
      <c r="U265" s="414"/>
      <c r="V265" s="414"/>
      <c r="W265" s="414"/>
      <c r="X265" s="414"/>
      <c r="Y265" s="414"/>
      <c r="Z265" s="414"/>
      <c r="AA265" s="414"/>
      <c r="AB265" s="414"/>
      <c r="AC265" s="414"/>
      <c r="AD265" s="414"/>
      <c r="AE265" s="414"/>
      <c r="AF265" s="414"/>
      <c r="AG265" s="414"/>
      <c r="AH265" s="414"/>
      <c r="AI265" s="388">
        <f t="shared" si="20"/>
        <v>8000</v>
      </c>
      <c r="AJ265" s="388">
        <f t="shared" si="21"/>
        <v>8000</v>
      </c>
      <c r="AK265" s="388">
        <f t="shared" si="22"/>
        <v>0</v>
      </c>
      <c r="AL265" s="388">
        <f t="shared" si="23"/>
        <v>0</v>
      </c>
      <c r="AM265" s="389">
        <f t="shared" si="24"/>
        <v>0</v>
      </c>
    </row>
    <row r="266" spans="1:39" s="415" customFormat="1" x14ac:dyDescent="0.2">
      <c r="A266" s="392" t="s">
        <v>687</v>
      </c>
      <c r="B266" s="413"/>
      <c r="C266" s="394">
        <v>10000</v>
      </c>
      <c r="D266" s="394">
        <v>10000</v>
      </c>
      <c r="E266" s="394"/>
      <c r="F266" s="420"/>
      <c r="G266" s="420"/>
      <c r="H266" s="420"/>
      <c r="I266" s="420"/>
      <c r="J266" s="423"/>
      <c r="K266" s="423"/>
      <c r="L266" s="423"/>
      <c r="M266" s="423"/>
      <c r="N266" s="414"/>
      <c r="O266" s="414"/>
      <c r="P266" s="414"/>
      <c r="Q266" s="414"/>
      <c r="R266" s="414"/>
      <c r="S266" s="414"/>
      <c r="T266" s="414"/>
      <c r="U266" s="414"/>
      <c r="V266" s="414"/>
      <c r="W266" s="414"/>
      <c r="X266" s="414"/>
      <c r="Y266" s="414"/>
      <c r="Z266" s="414"/>
      <c r="AA266" s="414"/>
      <c r="AB266" s="414"/>
      <c r="AC266" s="414"/>
      <c r="AD266" s="414"/>
      <c r="AE266" s="414"/>
      <c r="AF266" s="414"/>
      <c r="AG266" s="414"/>
      <c r="AH266" s="414"/>
      <c r="AI266" s="388">
        <f t="shared" si="20"/>
        <v>10000</v>
      </c>
      <c r="AJ266" s="388">
        <f t="shared" si="21"/>
        <v>10000</v>
      </c>
      <c r="AK266" s="388">
        <f t="shared" si="22"/>
        <v>0</v>
      </c>
      <c r="AL266" s="388">
        <f t="shared" si="23"/>
        <v>0</v>
      </c>
      <c r="AM266" s="389">
        <f t="shared" si="24"/>
        <v>0</v>
      </c>
    </row>
    <row r="267" spans="1:39" s="415" customFormat="1" x14ac:dyDescent="0.2">
      <c r="A267" s="392" t="s">
        <v>688</v>
      </c>
      <c r="B267" s="413"/>
      <c r="C267" s="394">
        <v>100000</v>
      </c>
      <c r="D267" s="394">
        <v>225000</v>
      </c>
      <c r="E267" s="394">
        <v>88746.437999999995</v>
      </c>
      <c r="F267" s="420">
        <v>19792</v>
      </c>
      <c r="G267" s="420"/>
      <c r="H267" s="420"/>
      <c r="I267" s="420"/>
      <c r="J267" s="423"/>
      <c r="K267" s="423"/>
      <c r="L267" s="423"/>
      <c r="M267" s="423"/>
      <c r="N267" s="414"/>
      <c r="O267" s="414"/>
      <c r="P267" s="414"/>
      <c r="Q267" s="414"/>
      <c r="R267" s="414"/>
      <c r="S267" s="414"/>
      <c r="T267" s="414"/>
      <c r="U267" s="414"/>
      <c r="V267" s="414"/>
      <c r="W267" s="414"/>
      <c r="X267" s="414"/>
      <c r="Y267" s="414"/>
      <c r="Z267" s="414"/>
      <c r="AA267" s="414"/>
      <c r="AB267" s="414"/>
      <c r="AC267" s="414"/>
      <c r="AD267" s="414"/>
      <c r="AE267" s="414"/>
      <c r="AF267" s="414"/>
      <c r="AG267" s="414"/>
      <c r="AH267" s="414"/>
      <c r="AI267" s="388">
        <f t="shared" si="20"/>
        <v>100000</v>
      </c>
      <c r="AJ267" s="388">
        <f t="shared" si="21"/>
        <v>225000</v>
      </c>
      <c r="AK267" s="388">
        <f t="shared" si="22"/>
        <v>88746.437999999995</v>
      </c>
      <c r="AL267" s="388">
        <f t="shared" si="23"/>
        <v>19792</v>
      </c>
      <c r="AM267" s="389">
        <f t="shared" si="24"/>
        <v>0</v>
      </c>
    </row>
    <row r="268" spans="1:39" s="421" customFormat="1" x14ac:dyDescent="0.2">
      <c r="A268" s="392" t="s">
        <v>689</v>
      </c>
      <c r="B268" s="418"/>
      <c r="C268" s="419"/>
      <c r="D268" s="419"/>
      <c r="E268" s="419"/>
      <c r="F268" s="395"/>
      <c r="G268" s="395"/>
      <c r="H268" s="395"/>
      <c r="I268" s="395"/>
      <c r="J268" s="423"/>
      <c r="K268" s="423"/>
      <c r="L268" s="423"/>
      <c r="M268" s="423"/>
      <c r="N268" s="414"/>
      <c r="O268" s="414"/>
      <c r="P268" s="414"/>
      <c r="Q268" s="414"/>
      <c r="R268" s="414"/>
      <c r="S268" s="414"/>
      <c r="T268" s="414"/>
      <c r="U268" s="414"/>
      <c r="V268" s="414"/>
      <c r="W268" s="414"/>
      <c r="X268" s="414"/>
      <c r="Y268" s="414"/>
      <c r="Z268" s="414"/>
      <c r="AA268" s="414"/>
      <c r="AB268" s="414"/>
      <c r="AC268" s="414"/>
      <c r="AD268" s="414"/>
      <c r="AE268" s="414"/>
      <c r="AF268" s="414"/>
      <c r="AG268" s="414"/>
      <c r="AH268" s="414"/>
      <c r="AI268" s="388">
        <f t="shared" si="20"/>
        <v>0</v>
      </c>
      <c r="AJ268" s="388">
        <f t="shared" si="21"/>
        <v>0</v>
      </c>
      <c r="AK268" s="388">
        <f t="shared" si="22"/>
        <v>0</v>
      </c>
      <c r="AL268" s="388">
        <f t="shared" si="23"/>
        <v>0</v>
      </c>
      <c r="AM268" s="389">
        <f t="shared" si="24"/>
        <v>0</v>
      </c>
    </row>
    <row r="269" spans="1:39" s="421" customFormat="1" ht="25.5" hidden="1" x14ac:dyDescent="0.2">
      <c r="A269" s="392" t="s">
        <v>690</v>
      </c>
      <c r="B269" s="418"/>
      <c r="C269" s="419"/>
      <c r="D269" s="419"/>
      <c r="E269" s="419"/>
      <c r="F269" s="395"/>
      <c r="G269" s="395"/>
      <c r="H269" s="395"/>
      <c r="I269" s="395"/>
      <c r="J269" s="423"/>
      <c r="K269" s="423"/>
      <c r="L269" s="423"/>
      <c r="M269" s="423"/>
      <c r="N269" s="414"/>
      <c r="O269" s="414"/>
      <c r="P269" s="414"/>
      <c r="Q269" s="414"/>
      <c r="R269" s="414"/>
      <c r="S269" s="414"/>
      <c r="T269" s="414"/>
      <c r="U269" s="414"/>
      <c r="V269" s="414"/>
      <c r="W269" s="414"/>
      <c r="X269" s="414"/>
      <c r="Y269" s="414"/>
      <c r="Z269" s="414"/>
      <c r="AA269" s="414"/>
      <c r="AB269" s="414"/>
      <c r="AC269" s="414"/>
      <c r="AD269" s="414"/>
      <c r="AE269" s="414"/>
      <c r="AF269" s="414"/>
      <c r="AG269" s="414"/>
      <c r="AH269" s="414"/>
      <c r="AI269" s="388">
        <f t="shared" si="20"/>
        <v>0</v>
      </c>
      <c r="AJ269" s="388">
        <f t="shared" si="21"/>
        <v>0</v>
      </c>
      <c r="AK269" s="388">
        <f t="shared" si="22"/>
        <v>0</v>
      </c>
      <c r="AL269" s="388">
        <f t="shared" si="23"/>
        <v>0</v>
      </c>
      <c r="AM269" s="389">
        <f t="shared" si="24"/>
        <v>0</v>
      </c>
    </row>
    <row r="270" spans="1:39" s="421" customFormat="1" ht="38.25" hidden="1" x14ac:dyDescent="0.2">
      <c r="A270" s="392" t="s">
        <v>691</v>
      </c>
      <c r="B270" s="418"/>
      <c r="C270" s="419"/>
      <c r="D270" s="419"/>
      <c r="E270" s="419"/>
      <c r="F270" s="395"/>
      <c r="G270" s="395"/>
      <c r="H270" s="395"/>
      <c r="I270" s="395"/>
      <c r="J270" s="423"/>
      <c r="K270" s="423"/>
      <c r="L270" s="423"/>
      <c r="M270" s="423"/>
      <c r="N270" s="414"/>
      <c r="O270" s="414"/>
      <c r="P270" s="414"/>
      <c r="Q270" s="414"/>
      <c r="R270" s="414"/>
      <c r="S270" s="414"/>
      <c r="T270" s="414"/>
      <c r="U270" s="414"/>
      <c r="V270" s="414"/>
      <c r="W270" s="414"/>
      <c r="X270" s="414"/>
      <c r="Y270" s="414"/>
      <c r="Z270" s="414"/>
      <c r="AA270" s="414"/>
      <c r="AB270" s="414"/>
      <c r="AC270" s="414"/>
      <c r="AD270" s="414"/>
      <c r="AE270" s="414"/>
      <c r="AF270" s="414"/>
      <c r="AG270" s="414"/>
      <c r="AH270" s="414"/>
      <c r="AI270" s="388">
        <f t="shared" si="20"/>
        <v>0</v>
      </c>
      <c r="AJ270" s="388">
        <f t="shared" si="21"/>
        <v>0</v>
      </c>
      <c r="AK270" s="388">
        <f t="shared" si="22"/>
        <v>0</v>
      </c>
      <c r="AL270" s="388">
        <f t="shared" si="23"/>
        <v>0</v>
      </c>
      <c r="AM270" s="389">
        <f t="shared" si="24"/>
        <v>0</v>
      </c>
    </row>
    <row r="271" spans="1:39" s="421" customFormat="1" hidden="1" x14ac:dyDescent="0.2">
      <c r="A271" s="392" t="s">
        <v>692</v>
      </c>
      <c r="B271" s="418"/>
      <c r="C271" s="419"/>
      <c r="D271" s="419"/>
      <c r="E271" s="419"/>
      <c r="F271" s="420"/>
      <c r="G271" s="420"/>
      <c r="H271" s="420"/>
      <c r="I271" s="420"/>
      <c r="J271" s="423"/>
      <c r="K271" s="423"/>
      <c r="L271" s="423"/>
      <c r="M271" s="423"/>
      <c r="N271" s="414"/>
      <c r="O271" s="414"/>
      <c r="P271" s="414"/>
      <c r="Q271" s="414"/>
      <c r="R271" s="414"/>
      <c r="S271" s="414"/>
      <c r="T271" s="414"/>
      <c r="U271" s="414"/>
      <c r="V271" s="414"/>
      <c r="W271" s="414"/>
      <c r="X271" s="414"/>
      <c r="Y271" s="414"/>
      <c r="Z271" s="414"/>
      <c r="AA271" s="414"/>
      <c r="AB271" s="414"/>
      <c r="AC271" s="414"/>
      <c r="AD271" s="414"/>
      <c r="AE271" s="414"/>
      <c r="AF271" s="414"/>
      <c r="AG271" s="414"/>
      <c r="AH271" s="414"/>
      <c r="AI271" s="388">
        <f t="shared" si="20"/>
        <v>0</v>
      </c>
      <c r="AJ271" s="388">
        <f t="shared" si="21"/>
        <v>0</v>
      </c>
      <c r="AK271" s="388">
        <f t="shared" si="22"/>
        <v>0</v>
      </c>
      <c r="AL271" s="388">
        <f t="shared" si="23"/>
        <v>0</v>
      </c>
      <c r="AM271" s="389">
        <f t="shared" si="24"/>
        <v>0</v>
      </c>
    </row>
    <row r="272" spans="1:39" s="421" customFormat="1" ht="25.5" hidden="1" x14ac:dyDescent="0.2">
      <c r="A272" s="392" t="s">
        <v>693</v>
      </c>
      <c r="B272" s="418"/>
      <c r="C272" s="419"/>
      <c r="D272" s="419"/>
      <c r="E272" s="419"/>
      <c r="F272" s="420"/>
      <c r="G272" s="420"/>
      <c r="H272" s="420"/>
      <c r="I272" s="420"/>
      <c r="J272" s="451"/>
      <c r="K272" s="451"/>
      <c r="L272" s="451"/>
      <c r="M272" s="451"/>
      <c r="N272" s="451"/>
      <c r="O272" s="451"/>
      <c r="P272" s="451"/>
      <c r="Q272" s="451"/>
      <c r="R272" s="414"/>
      <c r="S272" s="414"/>
      <c r="T272" s="414"/>
      <c r="U272" s="414"/>
      <c r="V272" s="414"/>
      <c r="W272" s="414"/>
      <c r="X272" s="414"/>
      <c r="Y272" s="414"/>
      <c r="Z272" s="414"/>
      <c r="AA272" s="414"/>
      <c r="AB272" s="414"/>
      <c r="AC272" s="414"/>
      <c r="AD272" s="414"/>
      <c r="AE272" s="414"/>
      <c r="AF272" s="414"/>
      <c r="AG272" s="414"/>
      <c r="AH272" s="414"/>
      <c r="AI272" s="388">
        <f t="shared" si="20"/>
        <v>0</v>
      </c>
      <c r="AJ272" s="388">
        <f t="shared" si="21"/>
        <v>0</v>
      </c>
      <c r="AK272" s="388">
        <f t="shared" si="22"/>
        <v>0</v>
      </c>
      <c r="AL272" s="388">
        <f t="shared" si="23"/>
        <v>0</v>
      </c>
      <c r="AM272" s="389">
        <f t="shared" si="24"/>
        <v>0</v>
      </c>
    </row>
    <row r="273" spans="1:40" s="421" customFormat="1" hidden="1" x14ac:dyDescent="0.2">
      <c r="A273" s="392" t="s">
        <v>694</v>
      </c>
      <c r="B273" s="418"/>
      <c r="C273" s="419"/>
      <c r="D273" s="419"/>
      <c r="E273" s="419"/>
      <c r="F273" s="420"/>
      <c r="G273" s="420"/>
      <c r="H273" s="420"/>
      <c r="I273" s="420"/>
      <c r="J273" s="451"/>
      <c r="K273" s="451"/>
      <c r="L273" s="451"/>
      <c r="M273" s="451"/>
      <c r="N273" s="451"/>
      <c r="O273" s="451"/>
      <c r="P273" s="451"/>
      <c r="Q273" s="451"/>
      <c r="R273" s="414"/>
      <c r="S273" s="414"/>
      <c r="T273" s="414"/>
      <c r="U273" s="414"/>
      <c r="V273" s="414"/>
      <c r="W273" s="414"/>
      <c r="X273" s="414"/>
      <c r="Y273" s="414"/>
      <c r="Z273" s="414"/>
      <c r="AA273" s="414"/>
      <c r="AB273" s="414"/>
      <c r="AC273" s="414"/>
      <c r="AD273" s="414"/>
      <c r="AE273" s="414"/>
      <c r="AF273" s="414"/>
      <c r="AG273" s="414"/>
      <c r="AH273" s="414"/>
      <c r="AI273" s="388">
        <f t="shared" si="20"/>
        <v>0</v>
      </c>
      <c r="AJ273" s="388">
        <f t="shared" si="21"/>
        <v>0</v>
      </c>
      <c r="AK273" s="388">
        <f t="shared" si="22"/>
        <v>0</v>
      </c>
      <c r="AL273" s="388">
        <f t="shared" si="23"/>
        <v>0</v>
      </c>
      <c r="AM273" s="389">
        <f t="shared" si="24"/>
        <v>0</v>
      </c>
    </row>
    <row r="274" spans="1:40" s="401" customFormat="1" x14ac:dyDescent="0.25">
      <c r="A274" s="400" t="s">
        <v>840</v>
      </c>
      <c r="B274" s="505" t="s">
        <v>113</v>
      </c>
      <c r="C274" s="408">
        <v>137000</v>
      </c>
      <c r="D274" s="408">
        <v>268304</v>
      </c>
      <c r="E274" s="408">
        <v>88746.437999999995</v>
      </c>
      <c r="F274" s="408">
        <v>19792</v>
      </c>
      <c r="G274" s="408">
        <v>0</v>
      </c>
      <c r="H274" s="408">
        <v>0</v>
      </c>
      <c r="I274" s="408">
        <v>0</v>
      </c>
      <c r="J274" s="453">
        <v>0</v>
      </c>
      <c r="K274" s="453"/>
      <c r="L274" s="453"/>
      <c r="M274" s="453"/>
      <c r="N274" s="453">
        <v>0</v>
      </c>
      <c r="O274" s="453">
        <v>0</v>
      </c>
      <c r="P274" s="453">
        <v>0</v>
      </c>
      <c r="Q274" s="453">
        <v>0</v>
      </c>
      <c r="R274" s="453">
        <v>0</v>
      </c>
      <c r="S274" s="453"/>
      <c r="T274" s="453"/>
      <c r="U274" s="453"/>
      <c r="V274" s="453">
        <v>0</v>
      </c>
      <c r="W274" s="453"/>
      <c r="X274" s="453"/>
      <c r="Y274" s="453"/>
      <c r="Z274" s="453">
        <v>0</v>
      </c>
      <c r="AA274" s="453"/>
      <c r="AB274" s="453"/>
      <c r="AC274" s="453"/>
      <c r="AD274" s="453">
        <v>0</v>
      </c>
      <c r="AE274" s="453"/>
      <c r="AF274" s="453"/>
      <c r="AG274" s="453"/>
      <c r="AH274" s="453">
        <v>0</v>
      </c>
      <c r="AI274" s="388">
        <f t="shared" si="20"/>
        <v>137000</v>
      </c>
      <c r="AJ274" s="388">
        <f t="shared" si="21"/>
        <v>268304</v>
      </c>
      <c r="AK274" s="388">
        <f t="shared" si="22"/>
        <v>88746.437999999995</v>
      </c>
      <c r="AL274" s="388">
        <f t="shared" si="23"/>
        <v>19792</v>
      </c>
      <c r="AM274" s="389">
        <f t="shared" si="24"/>
        <v>0</v>
      </c>
      <c r="AN274" s="407">
        <f>+E274+I274+M274+Q274+U274+Y274+AC274+AG274</f>
        <v>88746.437999999995</v>
      </c>
    </row>
    <row r="275" spans="1:40" s="401" customFormat="1" x14ac:dyDescent="0.25">
      <c r="A275" s="400" t="s">
        <v>841</v>
      </c>
      <c r="B275" s="401" t="s">
        <v>695</v>
      </c>
      <c r="C275" s="408">
        <v>6307661</v>
      </c>
      <c r="D275" s="408">
        <v>6809495</v>
      </c>
      <c r="E275" s="408">
        <v>3636967.2320000003</v>
      </c>
      <c r="F275" s="408">
        <v>6934860</v>
      </c>
      <c r="G275" s="408">
        <v>1528840</v>
      </c>
      <c r="H275" s="408">
        <v>1633473</v>
      </c>
      <c r="I275" s="408">
        <v>1234616.672</v>
      </c>
      <c r="J275" s="453">
        <v>1531850.3759999999</v>
      </c>
      <c r="K275" s="453">
        <v>1527373</v>
      </c>
      <c r="L275" s="453">
        <v>1647691</v>
      </c>
      <c r="M275" s="453">
        <v>1508219.7680000004</v>
      </c>
      <c r="N275" s="453">
        <v>1169671</v>
      </c>
      <c r="O275" s="453">
        <v>2899945</v>
      </c>
      <c r="P275" s="453">
        <v>3521617</v>
      </c>
      <c r="Q275" s="453">
        <v>2285778.6880000001</v>
      </c>
      <c r="R275" s="453">
        <v>3806420.02</v>
      </c>
      <c r="S275" s="453">
        <v>908590</v>
      </c>
      <c r="T275" s="453">
        <v>1027942</v>
      </c>
      <c r="U275" s="453">
        <v>856302.005</v>
      </c>
      <c r="V275" s="453">
        <v>916445</v>
      </c>
      <c r="W275" s="453">
        <v>416121</v>
      </c>
      <c r="X275" s="453">
        <v>451791</v>
      </c>
      <c r="Y275" s="453">
        <v>391028.51299999998</v>
      </c>
      <c r="Z275" s="453">
        <v>506696.5</v>
      </c>
      <c r="AA275" s="453">
        <v>490857</v>
      </c>
      <c r="AB275" s="453">
        <v>528290</v>
      </c>
      <c r="AC275" s="453">
        <v>431965.29700000002</v>
      </c>
      <c r="AD275" s="453">
        <v>495664</v>
      </c>
      <c r="AE275" s="453">
        <v>66092</v>
      </c>
      <c r="AF275" s="453">
        <v>77734</v>
      </c>
      <c r="AG275" s="453">
        <v>51965.260999999999</v>
      </c>
      <c r="AH275" s="453">
        <v>95055</v>
      </c>
      <c r="AI275" s="388">
        <f t="shared" si="20"/>
        <v>14145479</v>
      </c>
      <c r="AJ275" s="388">
        <f t="shared" si="21"/>
        <v>15698033</v>
      </c>
      <c r="AK275" s="388">
        <f t="shared" si="22"/>
        <v>10396843.436000001</v>
      </c>
      <c r="AL275" s="388">
        <f t="shared" si="23"/>
        <v>15456661.896</v>
      </c>
      <c r="AM275" s="389">
        <f t="shared" si="24"/>
        <v>8521801.8959999997</v>
      </c>
      <c r="AN275" s="407">
        <f>+E275+I275+M275+Q275+U275+Y275+AC275+AG275</f>
        <v>10396843.436000001</v>
      </c>
    </row>
    <row r="276" spans="1:40" ht="38.25" hidden="1" x14ac:dyDescent="0.2">
      <c r="A276" s="381" t="s">
        <v>696</v>
      </c>
      <c r="B276" s="382"/>
      <c r="C276" s="383"/>
      <c r="D276" s="383"/>
      <c r="E276" s="383"/>
      <c r="F276" s="384"/>
      <c r="G276" s="385"/>
      <c r="H276" s="385"/>
      <c r="I276" s="385"/>
      <c r="J276" s="406"/>
      <c r="K276" s="406"/>
      <c r="L276" s="406"/>
      <c r="M276" s="406"/>
      <c r="N276" s="424"/>
      <c r="O276" s="424"/>
      <c r="P276" s="424"/>
      <c r="Q276" s="424"/>
      <c r="R276" s="424"/>
      <c r="S276" s="424"/>
      <c r="T276" s="424"/>
      <c r="U276" s="424"/>
      <c r="V276" s="424"/>
      <c r="W276" s="424"/>
      <c r="X276" s="424"/>
      <c r="Y276" s="424"/>
      <c r="Z276" s="424"/>
      <c r="AA276" s="424"/>
      <c r="AB276" s="424"/>
      <c r="AC276" s="424"/>
      <c r="AD276" s="424"/>
      <c r="AE276" s="424"/>
      <c r="AF276" s="424"/>
      <c r="AG276" s="424"/>
      <c r="AH276" s="424"/>
      <c r="AI276" s="388">
        <f t="shared" si="20"/>
        <v>0</v>
      </c>
      <c r="AJ276" s="388">
        <f t="shared" si="21"/>
        <v>0</v>
      </c>
      <c r="AK276" s="388">
        <f t="shared" si="22"/>
        <v>0</v>
      </c>
      <c r="AL276" s="388">
        <f t="shared" si="23"/>
        <v>0</v>
      </c>
      <c r="AM276" s="389">
        <f t="shared" si="24"/>
        <v>0</v>
      </c>
    </row>
    <row r="277" spans="1:40" s="421" customFormat="1" ht="25.5" hidden="1" x14ac:dyDescent="0.2">
      <c r="A277" s="392" t="s">
        <v>697</v>
      </c>
      <c r="B277" s="418"/>
      <c r="C277" s="419"/>
      <c r="D277" s="419"/>
      <c r="E277" s="419"/>
      <c r="F277" s="395"/>
      <c r="G277" s="396"/>
      <c r="H277" s="396"/>
      <c r="I277" s="396"/>
      <c r="J277" s="423"/>
      <c r="K277" s="423"/>
      <c r="L277" s="423"/>
      <c r="M277" s="423"/>
      <c r="N277" s="414"/>
      <c r="O277" s="414"/>
      <c r="P277" s="414"/>
      <c r="Q277" s="414"/>
      <c r="R277" s="414"/>
      <c r="S277" s="414"/>
      <c r="T277" s="414"/>
      <c r="U277" s="414"/>
      <c r="V277" s="414"/>
      <c r="W277" s="414"/>
      <c r="X277" s="414"/>
      <c r="Y277" s="414"/>
      <c r="Z277" s="414"/>
      <c r="AA277" s="414"/>
      <c r="AB277" s="414"/>
      <c r="AC277" s="414"/>
      <c r="AD277" s="414"/>
      <c r="AE277" s="414"/>
      <c r="AF277" s="414"/>
      <c r="AG277" s="414"/>
      <c r="AH277" s="414"/>
      <c r="AI277" s="388">
        <f t="shared" si="20"/>
        <v>0</v>
      </c>
      <c r="AJ277" s="388">
        <f t="shared" si="21"/>
        <v>0</v>
      </c>
      <c r="AK277" s="388">
        <f t="shared" si="22"/>
        <v>0</v>
      </c>
      <c r="AL277" s="388">
        <f t="shared" si="23"/>
        <v>0</v>
      </c>
      <c r="AM277" s="389">
        <f t="shared" si="24"/>
        <v>0</v>
      </c>
    </row>
    <row r="278" spans="1:40" ht="38.25" hidden="1" x14ac:dyDescent="0.2">
      <c r="A278" s="381" t="s">
        <v>698</v>
      </c>
      <c r="B278" s="382"/>
      <c r="C278" s="383"/>
      <c r="D278" s="383"/>
      <c r="E278" s="383"/>
      <c r="F278" s="506"/>
      <c r="G278" s="507"/>
      <c r="H278" s="507"/>
      <c r="I278" s="507"/>
      <c r="J278" s="406"/>
      <c r="K278" s="406"/>
      <c r="L278" s="406"/>
      <c r="M278" s="406"/>
      <c r="N278" s="424"/>
      <c r="O278" s="424"/>
      <c r="P278" s="424"/>
      <c r="Q278" s="424"/>
      <c r="R278" s="424"/>
      <c r="S278" s="424"/>
      <c r="T278" s="424"/>
      <c r="U278" s="424"/>
      <c r="V278" s="424"/>
      <c r="W278" s="424"/>
      <c r="X278" s="424"/>
      <c r="Y278" s="424"/>
      <c r="Z278" s="424"/>
      <c r="AA278" s="424"/>
      <c r="AB278" s="424"/>
      <c r="AC278" s="424"/>
      <c r="AD278" s="424"/>
      <c r="AE278" s="424"/>
      <c r="AF278" s="424"/>
      <c r="AG278" s="424"/>
      <c r="AH278" s="424"/>
      <c r="AI278" s="388">
        <f t="shared" si="20"/>
        <v>0</v>
      </c>
      <c r="AJ278" s="388">
        <f t="shared" si="21"/>
        <v>0</v>
      </c>
      <c r="AK278" s="388">
        <f t="shared" si="22"/>
        <v>0</v>
      </c>
      <c r="AL278" s="388">
        <f t="shared" si="23"/>
        <v>0</v>
      </c>
      <c r="AM278" s="389">
        <f t="shared" si="24"/>
        <v>0</v>
      </c>
    </row>
    <row r="279" spans="1:40" ht="38.25" hidden="1" x14ac:dyDescent="0.2">
      <c r="A279" s="381" t="s">
        <v>699</v>
      </c>
      <c r="B279" s="382"/>
      <c r="C279" s="383"/>
      <c r="D279" s="383"/>
      <c r="E279" s="383"/>
      <c r="F279" s="384"/>
      <c r="G279" s="385"/>
      <c r="H279" s="385"/>
      <c r="I279" s="385"/>
      <c r="J279" s="406"/>
      <c r="K279" s="406"/>
      <c r="L279" s="406"/>
      <c r="M279" s="406"/>
      <c r="N279" s="424"/>
      <c r="O279" s="424"/>
      <c r="P279" s="424"/>
      <c r="Q279" s="424"/>
      <c r="R279" s="424"/>
      <c r="S279" s="424"/>
      <c r="T279" s="424"/>
      <c r="U279" s="424"/>
      <c r="V279" s="424"/>
      <c r="W279" s="424"/>
      <c r="X279" s="424"/>
      <c r="Y279" s="424"/>
      <c r="Z279" s="424"/>
      <c r="AA279" s="424"/>
      <c r="AB279" s="424"/>
      <c r="AC279" s="424"/>
      <c r="AD279" s="424"/>
      <c r="AE279" s="424"/>
      <c r="AF279" s="424"/>
      <c r="AG279" s="424"/>
      <c r="AH279" s="424"/>
      <c r="AI279" s="388">
        <f t="shared" si="20"/>
        <v>0</v>
      </c>
      <c r="AJ279" s="388">
        <f t="shared" si="21"/>
        <v>0</v>
      </c>
      <c r="AK279" s="388">
        <f t="shared" si="22"/>
        <v>0</v>
      </c>
      <c r="AL279" s="388">
        <f t="shared" si="23"/>
        <v>0</v>
      </c>
      <c r="AM279" s="389">
        <f t="shared" si="24"/>
        <v>0</v>
      </c>
    </row>
    <row r="280" spans="1:40" s="421" customFormat="1" ht="25.5" hidden="1" x14ac:dyDescent="0.2">
      <c r="A280" s="392" t="s">
        <v>700</v>
      </c>
      <c r="B280" s="418"/>
      <c r="C280" s="419"/>
      <c r="D280" s="419"/>
      <c r="E280" s="419"/>
      <c r="F280" s="420"/>
      <c r="G280" s="416"/>
      <c r="H280" s="416"/>
      <c r="I280" s="416"/>
      <c r="J280" s="451"/>
      <c r="K280" s="451"/>
      <c r="L280" s="451"/>
      <c r="M280" s="451"/>
      <c r="N280" s="451"/>
      <c r="O280" s="451"/>
      <c r="P280" s="451"/>
      <c r="Q280" s="451"/>
      <c r="R280" s="414"/>
      <c r="S280" s="414"/>
      <c r="T280" s="414"/>
      <c r="U280" s="414"/>
      <c r="V280" s="414"/>
      <c r="W280" s="414"/>
      <c r="X280" s="414"/>
      <c r="Y280" s="414"/>
      <c r="Z280" s="414"/>
      <c r="AA280" s="414"/>
      <c r="AB280" s="414"/>
      <c r="AC280" s="414"/>
      <c r="AD280" s="414"/>
      <c r="AE280" s="414"/>
      <c r="AF280" s="414"/>
      <c r="AG280" s="414"/>
      <c r="AH280" s="414"/>
      <c r="AI280" s="388">
        <f t="shared" si="20"/>
        <v>0</v>
      </c>
      <c r="AJ280" s="388">
        <f t="shared" si="21"/>
        <v>0</v>
      </c>
      <c r="AK280" s="388">
        <f t="shared" si="22"/>
        <v>0</v>
      </c>
      <c r="AL280" s="388">
        <f t="shared" si="23"/>
        <v>0</v>
      </c>
      <c r="AM280" s="389">
        <f t="shared" si="24"/>
        <v>0</v>
      </c>
    </row>
    <row r="281" spans="1:40" s="477" customFormat="1" ht="38.25" hidden="1" x14ac:dyDescent="0.2">
      <c r="A281" s="427" t="s">
        <v>701</v>
      </c>
      <c r="B281" s="428"/>
      <c r="C281" s="429"/>
      <c r="D281" s="429"/>
      <c r="E281" s="429"/>
      <c r="F281" s="430">
        <v>0</v>
      </c>
      <c r="G281" s="462"/>
      <c r="H281" s="462"/>
      <c r="I281" s="462"/>
      <c r="J281" s="463">
        <v>0</v>
      </c>
      <c r="K281" s="463"/>
      <c r="L281" s="463"/>
      <c r="M281" s="463"/>
      <c r="N281" s="463">
        <v>0</v>
      </c>
      <c r="O281" s="463"/>
      <c r="P281" s="463"/>
      <c r="Q281" s="463"/>
      <c r="R281" s="463">
        <v>0</v>
      </c>
      <c r="S281" s="463"/>
      <c r="T281" s="463"/>
      <c r="U281" s="463"/>
      <c r="V281" s="463">
        <v>0</v>
      </c>
      <c r="W281" s="463"/>
      <c r="X281" s="463"/>
      <c r="Y281" s="463"/>
      <c r="Z281" s="463">
        <v>0</v>
      </c>
      <c r="AA281" s="463"/>
      <c r="AB281" s="463"/>
      <c r="AC281" s="463"/>
      <c r="AD281" s="463">
        <v>0</v>
      </c>
      <c r="AE281" s="463"/>
      <c r="AF281" s="463"/>
      <c r="AG281" s="463"/>
      <c r="AH281" s="463">
        <v>0</v>
      </c>
      <c r="AI281" s="388">
        <f t="shared" ref="AI281:AI298" si="25">C281+G281+K281+O281+S281+W281+AA281+AE281</f>
        <v>0</v>
      </c>
      <c r="AJ281" s="388">
        <f t="shared" ref="AJ281:AJ298" si="26">D281+H281+L281+P281+T281+X281+AB281+AF281</f>
        <v>0</v>
      </c>
      <c r="AK281" s="388">
        <f t="shared" ref="AK281:AK298" si="27">E281+I281+M281+Q281+U281+Y281+AC281+AG281</f>
        <v>0</v>
      </c>
      <c r="AL281" s="388">
        <f t="shared" ref="AL281:AL298" si="28">F281+J281+N281+R281+V281+Z281+AD281+AH281</f>
        <v>0</v>
      </c>
      <c r="AM281" s="389">
        <f t="shared" si="24"/>
        <v>0</v>
      </c>
    </row>
    <row r="282" spans="1:40" s="509" customFormat="1" ht="25.5" hidden="1" x14ac:dyDescent="0.2">
      <c r="A282" s="381" t="s">
        <v>702</v>
      </c>
      <c r="B282" s="382"/>
      <c r="C282" s="383"/>
      <c r="D282" s="383"/>
      <c r="E282" s="383"/>
      <c r="F282" s="384">
        <v>0</v>
      </c>
      <c r="G282" s="385"/>
      <c r="H282" s="385"/>
      <c r="I282" s="385"/>
      <c r="J282" s="423">
        <v>0</v>
      </c>
      <c r="K282" s="423"/>
      <c r="L282" s="423"/>
      <c r="M282" s="423"/>
      <c r="N282" s="414">
        <v>0</v>
      </c>
      <c r="O282" s="414"/>
      <c r="P282" s="414"/>
      <c r="Q282" s="414"/>
      <c r="R282" s="508">
        <v>0</v>
      </c>
      <c r="S282" s="508"/>
      <c r="T282" s="508"/>
      <c r="U282" s="508"/>
      <c r="V282" s="508">
        <v>0</v>
      </c>
      <c r="W282" s="508"/>
      <c r="X282" s="508"/>
      <c r="Y282" s="508"/>
      <c r="Z282" s="508">
        <v>0</v>
      </c>
      <c r="AA282" s="508"/>
      <c r="AB282" s="508"/>
      <c r="AC282" s="508"/>
      <c r="AD282" s="508">
        <v>0</v>
      </c>
      <c r="AE282" s="508"/>
      <c r="AF282" s="508"/>
      <c r="AG282" s="508"/>
      <c r="AH282" s="508">
        <v>0</v>
      </c>
      <c r="AI282" s="388">
        <f t="shared" si="25"/>
        <v>0</v>
      </c>
      <c r="AJ282" s="388">
        <f t="shared" si="26"/>
        <v>0</v>
      </c>
      <c r="AK282" s="388">
        <f t="shared" si="27"/>
        <v>0</v>
      </c>
      <c r="AL282" s="388">
        <f t="shared" si="28"/>
        <v>0</v>
      </c>
      <c r="AM282" s="389">
        <f t="shared" si="24"/>
        <v>0</v>
      </c>
    </row>
    <row r="283" spans="1:40" s="470" customFormat="1" hidden="1" x14ac:dyDescent="0.2">
      <c r="A283" s="392" t="s">
        <v>703</v>
      </c>
      <c r="B283" s="418"/>
      <c r="C283" s="419"/>
      <c r="D283" s="419"/>
      <c r="E283" s="419"/>
      <c r="F283" s="420"/>
      <c r="G283" s="416"/>
      <c r="H283" s="416"/>
      <c r="I283" s="416"/>
      <c r="J283" s="508"/>
      <c r="K283" s="508"/>
      <c r="L283" s="508"/>
      <c r="M283" s="508"/>
      <c r="N283" s="414"/>
      <c r="O283" s="414"/>
      <c r="P283" s="414"/>
      <c r="Q283" s="414"/>
      <c r="R283" s="414"/>
      <c r="S283" s="414"/>
      <c r="T283" s="414"/>
      <c r="U283" s="414"/>
      <c r="V283" s="414"/>
      <c r="W283" s="414"/>
      <c r="X283" s="414"/>
      <c r="Y283" s="414"/>
      <c r="Z283" s="414"/>
      <c r="AA283" s="414"/>
      <c r="AB283" s="414"/>
      <c r="AC283" s="414"/>
      <c r="AD283" s="414"/>
      <c r="AE283" s="414"/>
      <c r="AF283" s="414"/>
      <c r="AG283" s="414"/>
      <c r="AH283" s="414"/>
      <c r="AI283" s="388">
        <f t="shared" si="25"/>
        <v>0</v>
      </c>
      <c r="AJ283" s="388">
        <f t="shared" si="26"/>
        <v>0</v>
      </c>
      <c r="AK283" s="388">
        <f t="shared" si="27"/>
        <v>0</v>
      </c>
      <c r="AL283" s="388">
        <f t="shared" si="28"/>
        <v>0</v>
      </c>
      <c r="AM283" s="389">
        <f t="shared" si="24"/>
        <v>0</v>
      </c>
    </row>
    <row r="284" spans="1:40" s="421" customFormat="1" hidden="1" x14ac:dyDescent="0.2">
      <c r="A284" s="392" t="s">
        <v>704</v>
      </c>
      <c r="B284" s="418"/>
      <c r="C284" s="419"/>
      <c r="D284" s="419"/>
      <c r="E284" s="419"/>
      <c r="F284" s="420"/>
      <c r="G284" s="416"/>
      <c r="H284" s="416"/>
      <c r="I284" s="416"/>
      <c r="J284" s="508"/>
      <c r="K284" s="508"/>
      <c r="L284" s="508"/>
      <c r="M284" s="508"/>
      <c r="N284" s="414"/>
      <c r="O284" s="414"/>
      <c r="P284" s="414"/>
      <c r="Q284" s="414"/>
      <c r="R284" s="414"/>
      <c r="S284" s="414"/>
      <c r="T284" s="414"/>
      <c r="U284" s="414"/>
      <c r="V284" s="414"/>
      <c r="W284" s="414"/>
      <c r="X284" s="414"/>
      <c r="Y284" s="414"/>
      <c r="Z284" s="414"/>
      <c r="AA284" s="414"/>
      <c r="AB284" s="414"/>
      <c r="AC284" s="414"/>
      <c r="AD284" s="414"/>
      <c r="AE284" s="414"/>
      <c r="AF284" s="414"/>
      <c r="AG284" s="414"/>
      <c r="AH284" s="414"/>
      <c r="AI284" s="388">
        <f t="shared" si="25"/>
        <v>0</v>
      </c>
      <c r="AJ284" s="388">
        <f t="shared" si="26"/>
        <v>0</v>
      </c>
      <c r="AK284" s="388">
        <f t="shared" si="27"/>
        <v>0</v>
      </c>
      <c r="AL284" s="388">
        <f t="shared" si="28"/>
        <v>0</v>
      </c>
      <c r="AM284" s="389">
        <f t="shared" si="24"/>
        <v>0</v>
      </c>
    </row>
    <row r="285" spans="1:40" ht="25.5" hidden="1" x14ac:dyDescent="0.2">
      <c r="A285" s="381" t="s">
        <v>705</v>
      </c>
      <c r="B285" s="382"/>
      <c r="C285" s="383"/>
      <c r="D285" s="383"/>
      <c r="E285" s="383"/>
      <c r="F285" s="384"/>
      <c r="G285" s="385"/>
      <c r="H285" s="385"/>
      <c r="I285" s="385"/>
      <c r="J285" s="423"/>
      <c r="K285" s="423"/>
      <c r="L285" s="423"/>
      <c r="M285" s="423"/>
      <c r="N285" s="295"/>
      <c r="O285" s="295"/>
      <c r="P285" s="295"/>
      <c r="Q285" s="295"/>
      <c r="R285" s="424"/>
      <c r="S285" s="424"/>
      <c r="T285" s="424"/>
      <c r="U285" s="424"/>
      <c r="V285" s="424"/>
      <c r="W285" s="424"/>
      <c r="X285" s="424"/>
      <c r="Y285" s="424"/>
      <c r="Z285" s="424"/>
      <c r="AA285" s="424"/>
      <c r="AB285" s="424"/>
      <c r="AC285" s="424"/>
      <c r="AD285" s="424"/>
      <c r="AE285" s="424"/>
      <c r="AF285" s="424"/>
      <c r="AG285" s="424"/>
      <c r="AH285" s="424"/>
      <c r="AI285" s="388">
        <f t="shared" si="25"/>
        <v>0</v>
      </c>
      <c r="AJ285" s="388">
        <f t="shared" si="26"/>
        <v>0</v>
      </c>
      <c r="AK285" s="388">
        <f t="shared" si="27"/>
        <v>0</v>
      </c>
      <c r="AL285" s="388">
        <f t="shared" si="28"/>
        <v>0</v>
      </c>
      <c r="AM285" s="389">
        <f t="shared" si="24"/>
        <v>0</v>
      </c>
    </row>
    <row r="286" spans="1:40" hidden="1" x14ac:dyDescent="0.2">
      <c r="A286" s="381" t="s">
        <v>706</v>
      </c>
      <c r="B286" s="382"/>
      <c r="C286" s="383"/>
      <c r="D286" s="383"/>
      <c r="E286" s="383"/>
      <c r="F286" s="384"/>
      <c r="G286" s="385"/>
      <c r="H286" s="385"/>
      <c r="I286" s="385"/>
      <c r="J286" s="423"/>
      <c r="K286" s="423"/>
      <c r="L286" s="423"/>
      <c r="M286" s="423"/>
      <c r="N286" s="424"/>
      <c r="O286" s="424"/>
      <c r="P286" s="424"/>
      <c r="Q286" s="424"/>
      <c r="R286" s="424"/>
      <c r="S286" s="424"/>
      <c r="T286" s="424"/>
      <c r="U286" s="424"/>
      <c r="V286" s="424"/>
      <c r="W286" s="424"/>
      <c r="X286" s="424"/>
      <c r="Y286" s="424"/>
      <c r="Z286" s="424"/>
      <c r="AA286" s="424"/>
      <c r="AB286" s="424"/>
      <c r="AC286" s="424"/>
      <c r="AD286" s="424"/>
      <c r="AE286" s="424"/>
      <c r="AF286" s="424"/>
      <c r="AG286" s="424"/>
      <c r="AH286" s="424"/>
      <c r="AI286" s="388">
        <f t="shared" si="25"/>
        <v>0</v>
      </c>
      <c r="AJ286" s="388">
        <f t="shared" si="26"/>
        <v>0</v>
      </c>
      <c r="AK286" s="388">
        <f t="shared" si="27"/>
        <v>0</v>
      </c>
      <c r="AL286" s="388">
        <f t="shared" si="28"/>
        <v>0</v>
      </c>
      <c r="AM286" s="389">
        <f t="shared" si="24"/>
        <v>0</v>
      </c>
    </row>
    <row r="287" spans="1:40" s="477" customFormat="1" ht="25.5" hidden="1" x14ac:dyDescent="0.2">
      <c r="A287" s="427" t="s">
        <v>707</v>
      </c>
      <c r="B287" s="428"/>
      <c r="C287" s="429"/>
      <c r="D287" s="429"/>
      <c r="E287" s="429"/>
      <c r="F287" s="467">
        <v>0</v>
      </c>
      <c r="G287" s="468"/>
      <c r="H287" s="468"/>
      <c r="I287" s="468"/>
      <c r="J287" s="510">
        <v>0</v>
      </c>
      <c r="K287" s="510"/>
      <c r="L287" s="510"/>
      <c r="M287" s="510"/>
      <c r="N287" s="511">
        <v>0</v>
      </c>
      <c r="O287" s="511"/>
      <c r="P287" s="511"/>
      <c r="Q287" s="511"/>
      <c r="R287" s="512">
        <v>0</v>
      </c>
      <c r="S287" s="512"/>
      <c r="T287" s="512"/>
      <c r="U287" s="512"/>
      <c r="V287" s="512">
        <v>0</v>
      </c>
      <c r="W287" s="512"/>
      <c r="X287" s="512"/>
      <c r="Y287" s="512"/>
      <c r="Z287" s="512">
        <v>0</v>
      </c>
      <c r="AA287" s="512"/>
      <c r="AB287" s="512"/>
      <c r="AC287" s="512"/>
      <c r="AD287" s="512">
        <v>0</v>
      </c>
      <c r="AE287" s="512"/>
      <c r="AF287" s="512"/>
      <c r="AG287" s="512"/>
      <c r="AH287" s="512">
        <v>0</v>
      </c>
      <c r="AI287" s="388">
        <f t="shared" si="25"/>
        <v>0</v>
      </c>
      <c r="AJ287" s="388">
        <f t="shared" si="26"/>
        <v>0</v>
      </c>
      <c r="AK287" s="388">
        <f t="shared" si="27"/>
        <v>0</v>
      </c>
      <c r="AL287" s="388">
        <f t="shared" si="28"/>
        <v>0</v>
      </c>
      <c r="AM287" s="389">
        <f t="shared" si="24"/>
        <v>0</v>
      </c>
    </row>
    <row r="288" spans="1:40" s="421" customFormat="1" ht="25.5" hidden="1" x14ac:dyDescent="0.2">
      <c r="A288" s="392" t="s">
        <v>708</v>
      </c>
      <c r="B288" s="418"/>
      <c r="C288" s="419"/>
      <c r="D288" s="419"/>
      <c r="E288" s="419"/>
      <c r="F288" s="420"/>
      <c r="G288" s="416"/>
      <c r="H288" s="416"/>
      <c r="I288" s="416"/>
      <c r="J288" s="423"/>
      <c r="K288" s="423"/>
      <c r="L288" s="423"/>
      <c r="M288" s="423"/>
      <c r="N288" s="414"/>
      <c r="O288" s="414"/>
      <c r="P288" s="414"/>
      <c r="Q288" s="414"/>
      <c r="R288" s="414"/>
      <c r="S288" s="414"/>
      <c r="T288" s="414"/>
      <c r="U288" s="414"/>
      <c r="V288" s="414"/>
      <c r="W288" s="414"/>
      <c r="X288" s="414"/>
      <c r="Y288" s="414"/>
      <c r="Z288" s="414"/>
      <c r="AA288" s="414"/>
      <c r="AB288" s="414"/>
      <c r="AC288" s="414"/>
      <c r="AD288" s="414"/>
      <c r="AE288" s="414"/>
      <c r="AF288" s="414"/>
      <c r="AG288" s="414"/>
      <c r="AH288" s="414"/>
      <c r="AI288" s="388">
        <f t="shared" si="25"/>
        <v>0</v>
      </c>
      <c r="AJ288" s="388">
        <f t="shared" si="26"/>
        <v>0</v>
      </c>
      <c r="AK288" s="388">
        <f t="shared" si="27"/>
        <v>0</v>
      </c>
      <c r="AL288" s="388">
        <f t="shared" si="28"/>
        <v>0</v>
      </c>
      <c r="AM288" s="389">
        <f t="shared" si="24"/>
        <v>0</v>
      </c>
    </row>
    <row r="289" spans="1:40" s="421" customFormat="1" hidden="1" x14ac:dyDescent="0.2">
      <c r="A289" s="392" t="s">
        <v>709</v>
      </c>
      <c r="B289" s="418"/>
      <c r="C289" s="419"/>
      <c r="D289" s="419"/>
      <c r="E289" s="419"/>
      <c r="F289" s="420"/>
      <c r="G289" s="416"/>
      <c r="H289" s="416"/>
      <c r="I289" s="416"/>
      <c r="J289" s="423"/>
      <c r="K289" s="423"/>
      <c r="L289" s="423"/>
      <c r="M289" s="423"/>
      <c r="N289" s="414"/>
      <c r="O289" s="414"/>
      <c r="P289" s="414"/>
      <c r="Q289" s="414"/>
      <c r="R289" s="414"/>
      <c r="S289" s="414"/>
      <c r="T289" s="414"/>
      <c r="U289" s="414"/>
      <c r="V289" s="414"/>
      <c r="W289" s="414"/>
      <c r="X289" s="414"/>
      <c r="Y289" s="414"/>
      <c r="Z289" s="414"/>
      <c r="AA289" s="414"/>
      <c r="AB289" s="414"/>
      <c r="AC289" s="414"/>
      <c r="AD289" s="414"/>
      <c r="AE289" s="414"/>
      <c r="AF289" s="414"/>
      <c r="AG289" s="414"/>
      <c r="AH289" s="414"/>
      <c r="AI289" s="388">
        <f t="shared" si="25"/>
        <v>0</v>
      </c>
      <c r="AJ289" s="388">
        <f t="shared" si="26"/>
        <v>0</v>
      </c>
      <c r="AK289" s="388">
        <f t="shared" si="27"/>
        <v>0</v>
      </c>
      <c r="AL289" s="388">
        <f t="shared" si="28"/>
        <v>0</v>
      </c>
      <c r="AM289" s="389">
        <f t="shared" si="24"/>
        <v>0</v>
      </c>
    </row>
    <row r="290" spans="1:40" s="421" customFormat="1" hidden="1" x14ac:dyDescent="0.2">
      <c r="A290" s="392" t="s">
        <v>710</v>
      </c>
      <c r="B290" s="418"/>
      <c r="C290" s="419"/>
      <c r="D290" s="419"/>
      <c r="E290" s="419"/>
      <c r="F290" s="395"/>
      <c r="G290" s="396"/>
      <c r="H290" s="396"/>
      <c r="I290" s="396"/>
      <c r="J290" s="423"/>
      <c r="K290" s="423"/>
      <c r="L290" s="423"/>
      <c r="M290" s="423"/>
      <c r="N290" s="414"/>
      <c r="O290" s="414"/>
      <c r="P290" s="414"/>
      <c r="Q290" s="414"/>
      <c r="R290" s="414"/>
      <c r="S290" s="414"/>
      <c r="T290" s="414"/>
      <c r="U290" s="414"/>
      <c r="V290" s="414"/>
      <c r="W290" s="414"/>
      <c r="X290" s="414"/>
      <c r="Y290" s="414"/>
      <c r="Z290" s="414"/>
      <c r="AA290" s="414"/>
      <c r="AB290" s="414"/>
      <c r="AC290" s="414"/>
      <c r="AD290" s="414"/>
      <c r="AE290" s="414"/>
      <c r="AF290" s="414"/>
      <c r="AG290" s="414"/>
      <c r="AH290" s="414"/>
      <c r="AI290" s="388">
        <f t="shared" si="25"/>
        <v>0</v>
      </c>
      <c r="AJ290" s="388">
        <f t="shared" si="26"/>
        <v>0</v>
      </c>
      <c r="AK290" s="388">
        <f t="shared" si="27"/>
        <v>0</v>
      </c>
      <c r="AL290" s="388">
        <f t="shared" si="28"/>
        <v>0</v>
      </c>
      <c r="AM290" s="389">
        <f t="shared" si="24"/>
        <v>0</v>
      </c>
    </row>
    <row r="291" spans="1:40" hidden="1" x14ac:dyDescent="0.2">
      <c r="A291" s="381" t="s">
        <v>711</v>
      </c>
      <c r="B291" s="382"/>
      <c r="C291" s="383"/>
      <c r="D291" s="383"/>
      <c r="E291" s="383"/>
      <c r="F291" s="384"/>
      <c r="G291" s="385"/>
      <c r="H291" s="385"/>
      <c r="I291" s="385"/>
      <c r="J291" s="406"/>
      <c r="K291" s="406"/>
      <c r="L291" s="406"/>
      <c r="M291" s="406"/>
      <c r="N291" s="424"/>
      <c r="O291" s="424"/>
      <c r="P291" s="424"/>
      <c r="Q291" s="424"/>
      <c r="R291" s="424"/>
      <c r="S291" s="424"/>
      <c r="T291" s="424"/>
      <c r="U291" s="424"/>
      <c r="V291" s="424"/>
      <c r="W291" s="424"/>
      <c r="X291" s="424"/>
      <c r="Y291" s="424"/>
      <c r="Z291" s="424"/>
      <c r="AA291" s="424"/>
      <c r="AB291" s="424"/>
      <c r="AC291" s="424"/>
      <c r="AD291" s="424"/>
      <c r="AE291" s="424"/>
      <c r="AF291" s="424"/>
      <c r="AG291" s="424"/>
      <c r="AH291" s="424"/>
      <c r="AI291" s="388">
        <f t="shared" si="25"/>
        <v>0</v>
      </c>
      <c r="AJ291" s="388">
        <f t="shared" si="26"/>
        <v>0</v>
      </c>
      <c r="AK291" s="388">
        <f t="shared" si="27"/>
        <v>0</v>
      </c>
      <c r="AL291" s="388">
        <f t="shared" si="28"/>
        <v>0</v>
      </c>
      <c r="AM291" s="389">
        <f t="shared" si="24"/>
        <v>0</v>
      </c>
    </row>
    <row r="292" spans="1:40" ht="25.5" hidden="1" x14ac:dyDescent="0.2">
      <c r="A292" s="381" t="s">
        <v>712</v>
      </c>
      <c r="B292" s="382"/>
      <c r="C292" s="383"/>
      <c r="D292" s="383"/>
      <c r="E292" s="383"/>
      <c r="F292" s="384"/>
      <c r="G292" s="385"/>
      <c r="H292" s="385"/>
      <c r="I292" s="385"/>
      <c r="J292" s="295"/>
      <c r="K292" s="295"/>
      <c r="L292" s="295"/>
      <c r="M292" s="295"/>
      <c r="N292" s="295"/>
      <c r="O292" s="295"/>
      <c r="P292" s="295"/>
      <c r="Q292" s="295"/>
      <c r="R292" s="424"/>
      <c r="S292" s="424"/>
      <c r="T292" s="424"/>
      <c r="U292" s="424"/>
      <c r="V292" s="424"/>
      <c r="W292" s="424"/>
      <c r="X292" s="424"/>
      <c r="Y292" s="424"/>
      <c r="Z292" s="424"/>
      <c r="AA292" s="424"/>
      <c r="AB292" s="424"/>
      <c r="AC292" s="424"/>
      <c r="AD292" s="424"/>
      <c r="AE292" s="424"/>
      <c r="AF292" s="424"/>
      <c r="AG292" s="424"/>
      <c r="AH292" s="424"/>
      <c r="AI292" s="388">
        <f t="shared" si="25"/>
        <v>0</v>
      </c>
      <c r="AJ292" s="388">
        <f t="shared" si="26"/>
        <v>0</v>
      </c>
      <c r="AK292" s="388">
        <f t="shared" si="27"/>
        <v>0</v>
      </c>
      <c r="AL292" s="388">
        <f t="shared" si="28"/>
        <v>0</v>
      </c>
      <c r="AM292" s="389">
        <f t="shared" si="24"/>
        <v>0</v>
      </c>
    </row>
    <row r="293" spans="1:40" s="421" customFormat="1" ht="25.5" hidden="1" x14ac:dyDescent="0.2">
      <c r="A293" s="392" t="s">
        <v>713</v>
      </c>
      <c r="B293" s="418"/>
      <c r="C293" s="419"/>
      <c r="D293" s="419"/>
      <c r="E293" s="419"/>
      <c r="F293" s="420"/>
      <c r="G293" s="416"/>
      <c r="H293" s="416"/>
      <c r="I293" s="416"/>
      <c r="J293" s="423"/>
      <c r="K293" s="423"/>
      <c r="L293" s="423"/>
      <c r="M293" s="423"/>
      <c r="N293" s="414"/>
      <c r="O293" s="414"/>
      <c r="P293" s="414"/>
      <c r="Q293" s="414"/>
      <c r="R293" s="414"/>
      <c r="S293" s="414"/>
      <c r="T293" s="414"/>
      <c r="U293" s="414"/>
      <c r="V293" s="414"/>
      <c r="W293" s="414"/>
      <c r="X293" s="414"/>
      <c r="Y293" s="414"/>
      <c r="Z293" s="414"/>
      <c r="AA293" s="414"/>
      <c r="AB293" s="414"/>
      <c r="AC293" s="414"/>
      <c r="AD293" s="414"/>
      <c r="AE293" s="414"/>
      <c r="AF293" s="414"/>
      <c r="AG293" s="414"/>
      <c r="AH293" s="414"/>
      <c r="AI293" s="388">
        <f t="shared" si="25"/>
        <v>0</v>
      </c>
      <c r="AJ293" s="388">
        <f t="shared" si="26"/>
        <v>0</v>
      </c>
      <c r="AK293" s="388">
        <f t="shared" si="27"/>
        <v>0</v>
      </c>
      <c r="AL293" s="388">
        <f t="shared" si="28"/>
        <v>0</v>
      </c>
      <c r="AM293" s="389">
        <f t="shared" si="24"/>
        <v>0</v>
      </c>
    </row>
    <row r="294" spans="1:40" s="477" customFormat="1" x14ac:dyDescent="0.2">
      <c r="A294" s="427" t="s">
        <v>842</v>
      </c>
      <c r="B294" s="428"/>
      <c r="C294" s="429">
        <v>2500000</v>
      </c>
      <c r="D294" s="429">
        <v>0</v>
      </c>
      <c r="E294" s="429"/>
      <c r="F294" s="430">
        <v>0</v>
      </c>
      <c r="G294" s="462"/>
      <c r="H294" s="462"/>
      <c r="I294" s="462"/>
      <c r="J294" s="463">
        <v>0</v>
      </c>
      <c r="K294" s="463"/>
      <c r="L294" s="463"/>
      <c r="M294" s="463"/>
      <c r="N294" s="463">
        <v>0</v>
      </c>
      <c r="O294" s="463"/>
      <c r="P294" s="463"/>
      <c r="Q294" s="463"/>
      <c r="R294" s="463">
        <v>0</v>
      </c>
      <c r="S294" s="463"/>
      <c r="T294" s="463"/>
      <c r="U294" s="463"/>
      <c r="V294" s="463">
        <v>0</v>
      </c>
      <c r="W294" s="463"/>
      <c r="X294" s="463"/>
      <c r="Y294" s="463"/>
      <c r="Z294" s="463">
        <v>0</v>
      </c>
      <c r="AA294" s="463"/>
      <c r="AB294" s="463"/>
      <c r="AC294" s="463"/>
      <c r="AD294" s="463">
        <v>0</v>
      </c>
      <c r="AE294" s="463"/>
      <c r="AF294" s="463"/>
      <c r="AG294" s="463"/>
      <c r="AH294" s="463">
        <v>0</v>
      </c>
      <c r="AI294" s="388">
        <f t="shared" si="25"/>
        <v>2500000</v>
      </c>
      <c r="AJ294" s="388">
        <f t="shared" si="26"/>
        <v>0</v>
      </c>
      <c r="AK294" s="388">
        <f t="shared" si="27"/>
        <v>0</v>
      </c>
      <c r="AL294" s="388">
        <f t="shared" si="28"/>
        <v>0</v>
      </c>
      <c r="AM294" s="389">
        <f t="shared" si="24"/>
        <v>0</v>
      </c>
    </row>
    <row r="295" spans="1:40" ht="25.5" x14ac:dyDescent="0.2">
      <c r="A295" s="381" t="s">
        <v>714</v>
      </c>
      <c r="B295" s="382"/>
      <c r="C295" s="383"/>
      <c r="D295" s="383"/>
      <c r="E295" s="383"/>
      <c r="F295" s="384"/>
      <c r="G295" s="385"/>
      <c r="H295" s="385"/>
      <c r="I295" s="385"/>
      <c r="J295" s="406"/>
      <c r="K295" s="406"/>
      <c r="L295" s="406"/>
      <c r="M295" s="406"/>
      <c r="N295" s="424"/>
      <c r="O295" s="424"/>
      <c r="P295" s="424"/>
      <c r="Q295" s="424"/>
      <c r="R295" s="424"/>
      <c r="S295" s="424"/>
      <c r="T295" s="424"/>
      <c r="U295" s="424"/>
      <c r="V295" s="424"/>
      <c r="W295" s="424"/>
      <c r="X295" s="424"/>
      <c r="Y295" s="424"/>
      <c r="Z295" s="424"/>
      <c r="AA295" s="424"/>
      <c r="AB295" s="424"/>
      <c r="AC295" s="424"/>
      <c r="AD295" s="424"/>
      <c r="AE295" s="424"/>
      <c r="AF295" s="424"/>
      <c r="AG295" s="424"/>
      <c r="AH295" s="424"/>
      <c r="AI295" s="388">
        <f t="shared" si="25"/>
        <v>0</v>
      </c>
      <c r="AJ295" s="388">
        <f t="shared" si="26"/>
        <v>0</v>
      </c>
      <c r="AK295" s="388">
        <f t="shared" si="27"/>
        <v>0</v>
      </c>
      <c r="AL295" s="388">
        <f t="shared" si="28"/>
        <v>0</v>
      </c>
      <c r="AM295" s="389">
        <f t="shared" si="24"/>
        <v>0</v>
      </c>
    </row>
    <row r="296" spans="1:40" ht="25.5" x14ac:dyDescent="0.2">
      <c r="A296" s="381" t="s">
        <v>715</v>
      </c>
      <c r="B296" s="382"/>
      <c r="C296" s="383">
        <v>22000</v>
      </c>
      <c r="D296" s="383">
        <v>372000</v>
      </c>
      <c r="E296" s="383">
        <v>538009.36199999996</v>
      </c>
      <c r="F296" s="384">
        <v>51376.457999999999</v>
      </c>
      <c r="G296" s="385"/>
      <c r="H296" s="385"/>
      <c r="I296" s="385"/>
      <c r="J296" s="406"/>
      <c r="K296" s="406"/>
      <c r="L296" s="406"/>
      <c r="M296" s="406"/>
      <c r="N296" s="424"/>
      <c r="O296" s="424"/>
      <c r="P296" s="424"/>
      <c r="Q296" s="424"/>
      <c r="R296" s="424"/>
      <c r="S296" s="424"/>
      <c r="T296" s="424"/>
      <c r="U296" s="424"/>
      <c r="V296" s="424"/>
      <c r="W296" s="424"/>
      <c r="X296" s="424"/>
      <c r="Y296" s="424"/>
      <c r="Z296" s="424"/>
      <c r="AA296" s="424"/>
      <c r="AB296" s="424"/>
      <c r="AC296" s="424"/>
      <c r="AD296" s="424"/>
      <c r="AE296" s="424"/>
      <c r="AF296" s="424"/>
      <c r="AG296" s="424"/>
      <c r="AH296" s="424"/>
      <c r="AI296" s="388">
        <f t="shared" si="25"/>
        <v>22000</v>
      </c>
      <c r="AJ296" s="388">
        <f t="shared" si="26"/>
        <v>372000</v>
      </c>
      <c r="AK296" s="388">
        <f t="shared" si="27"/>
        <v>538009.36199999996</v>
      </c>
      <c r="AL296" s="388">
        <f t="shared" si="28"/>
        <v>51376.457999999999</v>
      </c>
      <c r="AM296" s="389">
        <f t="shared" si="24"/>
        <v>0</v>
      </c>
    </row>
    <row r="297" spans="1:40" s="509" customFormat="1" ht="25.5" x14ac:dyDescent="0.2">
      <c r="A297" s="513" t="s">
        <v>716</v>
      </c>
      <c r="B297" s="382"/>
      <c r="C297" s="383">
        <v>6216116</v>
      </c>
      <c r="D297" s="383">
        <v>5321830</v>
      </c>
      <c r="E297" s="383">
        <v>5321830.0039999997</v>
      </c>
      <c r="F297" s="384">
        <v>4601630.5</v>
      </c>
      <c r="G297" s="514"/>
      <c r="H297" s="514"/>
      <c r="I297" s="514"/>
      <c r="J297" s="508"/>
      <c r="K297" s="508"/>
      <c r="L297" s="508"/>
      <c r="M297" s="508"/>
      <c r="N297" s="515"/>
      <c r="O297" s="515"/>
      <c r="P297" s="515"/>
      <c r="Q297" s="515"/>
      <c r="R297" s="515"/>
      <c r="S297" s="515"/>
      <c r="T297" s="515"/>
      <c r="U297" s="515"/>
      <c r="V297" s="515"/>
      <c r="W297" s="515"/>
      <c r="X297" s="515"/>
      <c r="Y297" s="515"/>
      <c r="Z297" s="515"/>
      <c r="AA297" s="515"/>
      <c r="AB297" s="515"/>
      <c r="AC297" s="515"/>
      <c r="AD297" s="515"/>
      <c r="AE297" s="515"/>
      <c r="AF297" s="515"/>
      <c r="AG297" s="515"/>
      <c r="AH297" s="515"/>
      <c r="AI297" s="388">
        <f t="shared" si="25"/>
        <v>6216116</v>
      </c>
      <c r="AJ297" s="388">
        <f t="shared" si="26"/>
        <v>5321830</v>
      </c>
      <c r="AK297" s="388">
        <f t="shared" si="27"/>
        <v>5321830.0039999997</v>
      </c>
      <c r="AL297" s="388">
        <f t="shared" si="28"/>
        <v>4601630.5</v>
      </c>
      <c r="AM297" s="389">
        <f t="shared" si="24"/>
        <v>0</v>
      </c>
      <c r="AN297" s="407">
        <f>+E297+I297+M297+Q297+U297+Y297+AC297+AG297</f>
        <v>5321830.0039999997</v>
      </c>
    </row>
    <row r="298" spans="1:40" ht="25.5" x14ac:dyDescent="0.2">
      <c r="A298" s="381" t="s">
        <v>717</v>
      </c>
      <c r="B298" s="382"/>
      <c r="C298" s="383"/>
      <c r="D298" s="383">
        <v>2656402</v>
      </c>
      <c r="E298" s="383">
        <v>2500000</v>
      </c>
      <c r="F298" s="384">
        <v>1100000</v>
      </c>
      <c r="G298" s="385"/>
      <c r="H298" s="385"/>
      <c r="I298" s="385"/>
      <c r="J298" s="406"/>
      <c r="K298" s="406"/>
      <c r="L298" s="406"/>
      <c r="M298" s="406"/>
      <c r="N298" s="424"/>
      <c r="O298" s="424"/>
      <c r="P298" s="424"/>
      <c r="Q298" s="424"/>
      <c r="R298" s="424"/>
      <c r="S298" s="424"/>
      <c r="T298" s="424">
        <v>119951</v>
      </c>
      <c r="U298" s="424"/>
      <c r="V298" s="424"/>
      <c r="W298" s="424"/>
      <c r="X298" s="424"/>
      <c r="Y298" s="424"/>
      <c r="Z298" s="424"/>
      <c r="AA298" s="424"/>
      <c r="AB298" s="424"/>
      <c r="AC298" s="424"/>
      <c r="AD298" s="424"/>
      <c r="AE298" s="424"/>
      <c r="AF298" s="424"/>
      <c r="AG298" s="424"/>
      <c r="AH298" s="424"/>
      <c r="AI298" s="388">
        <f t="shared" si="25"/>
        <v>0</v>
      </c>
      <c r="AJ298" s="388">
        <f t="shared" si="26"/>
        <v>2776353</v>
      </c>
      <c r="AK298" s="388">
        <f t="shared" si="27"/>
        <v>2500000</v>
      </c>
      <c r="AL298" s="388">
        <f t="shared" si="28"/>
        <v>1100000</v>
      </c>
      <c r="AM298" s="389">
        <f t="shared" si="24"/>
        <v>0</v>
      </c>
    </row>
    <row r="299" spans="1:40" x14ac:dyDescent="0.2">
      <c r="A299" s="546" t="s">
        <v>734</v>
      </c>
      <c r="B299" s="382"/>
      <c r="C299" s="383"/>
      <c r="D299" s="383"/>
      <c r="E299" s="383"/>
      <c r="F299" s="420">
        <v>40000</v>
      </c>
      <c r="G299" s="385"/>
      <c r="H299" s="385"/>
      <c r="I299" s="385"/>
      <c r="J299" s="406"/>
      <c r="K299" s="406"/>
      <c r="L299" s="406"/>
      <c r="M299" s="406"/>
      <c r="N299" s="424"/>
      <c r="O299" s="424"/>
      <c r="P299" s="424"/>
      <c r="Q299" s="424"/>
      <c r="R299" s="424"/>
      <c r="S299" s="424"/>
      <c r="T299" s="424"/>
      <c r="U299" s="424"/>
      <c r="V299" s="424"/>
      <c r="W299" s="424"/>
      <c r="X299" s="424"/>
      <c r="Y299" s="424"/>
      <c r="Z299" s="424"/>
      <c r="AA299" s="424"/>
      <c r="AB299" s="424"/>
      <c r="AC299" s="424"/>
      <c r="AD299" s="424"/>
      <c r="AE299" s="424"/>
      <c r="AF299" s="424"/>
      <c r="AG299" s="424"/>
      <c r="AH299" s="424"/>
      <c r="AI299" s="388"/>
      <c r="AJ299" s="388"/>
      <c r="AK299" s="388"/>
      <c r="AL299" s="388"/>
      <c r="AM299" s="389"/>
    </row>
    <row r="300" spans="1:40" hidden="1" x14ac:dyDescent="0.2">
      <c r="A300" s="381" t="s">
        <v>718</v>
      </c>
      <c r="B300" s="382"/>
      <c r="C300" s="383"/>
      <c r="D300" s="383"/>
      <c r="E300" s="383"/>
      <c r="F300" s="506"/>
      <c r="G300" s="507"/>
      <c r="H300" s="507"/>
      <c r="I300" s="507"/>
      <c r="J300" s="406"/>
      <c r="K300" s="406"/>
      <c r="L300" s="406"/>
      <c r="M300" s="406"/>
      <c r="N300" s="424"/>
      <c r="O300" s="424"/>
      <c r="P300" s="424"/>
      <c r="Q300" s="424"/>
      <c r="R300" s="424"/>
      <c r="S300" s="424"/>
      <c r="T300" s="424"/>
      <c r="U300" s="424"/>
      <c r="V300" s="424"/>
      <c r="W300" s="424"/>
      <c r="X300" s="424"/>
      <c r="Y300" s="424"/>
      <c r="Z300" s="424"/>
      <c r="AA300" s="424"/>
      <c r="AB300" s="424"/>
      <c r="AC300" s="424"/>
      <c r="AD300" s="424"/>
      <c r="AE300" s="424"/>
      <c r="AF300" s="424"/>
      <c r="AG300" s="424"/>
      <c r="AH300" s="424"/>
      <c r="AI300" s="388">
        <f t="shared" ref="AI300:AI317" si="29">C300+G300+K300+O300+S300+W300+AA300+AE300</f>
        <v>0</v>
      </c>
      <c r="AJ300" s="388">
        <f t="shared" ref="AJ300:AJ317" si="30">D300+H300+L300+P300+T300+X300+AB300+AF300</f>
        <v>0</v>
      </c>
      <c r="AK300" s="388">
        <f t="shared" ref="AK300:AK317" si="31">E300+I300+M300+Q300+U300+Y300+AC300+AG300</f>
        <v>0</v>
      </c>
      <c r="AL300" s="388">
        <f t="shared" ref="AL300:AL317" si="32">F300+J300+N300+R300+V300+Z300+AD300+AH300</f>
        <v>0</v>
      </c>
      <c r="AM300" s="389">
        <f t="shared" ref="AM300:AM317" si="33">J300+N300+R300+V300+Z300+AD300+AH300</f>
        <v>0</v>
      </c>
    </row>
    <row r="301" spans="1:40" ht="25.5" hidden="1" x14ac:dyDescent="0.2">
      <c r="A301" s="381" t="s">
        <v>719</v>
      </c>
      <c r="B301" s="382"/>
      <c r="C301" s="383"/>
      <c r="D301" s="383"/>
      <c r="E301" s="383"/>
      <c r="F301" s="506"/>
      <c r="G301" s="507"/>
      <c r="H301" s="507"/>
      <c r="I301" s="507"/>
      <c r="J301" s="406"/>
      <c r="K301" s="406"/>
      <c r="L301" s="406"/>
      <c r="M301" s="406"/>
      <c r="N301" s="424"/>
      <c r="O301" s="424"/>
      <c r="P301" s="424"/>
      <c r="Q301" s="424"/>
      <c r="R301" s="424"/>
      <c r="S301" s="424"/>
      <c r="T301" s="424"/>
      <c r="U301" s="424"/>
      <c r="V301" s="424"/>
      <c r="W301" s="424"/>
      <c r="X301" s="424"/>
      <c r="Y301" s="424"/>
      <c r="Z301" s="424"/>
      <c r="AA301" s="424"/>
      <c r="AB301" s="424"/>
      <c r="AC301" s="424"/>
      <c r="AD301" s="424"/>
      <c r="AE301" s="424"/>
      <c r="AF301" s="424"/>
      <c r="AG301" s="424"/>
      <c r="AH301" s="424"/>
      <c r="AI301" s="388">
        <f t="shared" si="29"/>
        <v>0</v>
      </c>
      <c r="AJ301" s="388">
        <f t="shared" si="30"/>
        <v>0</v>
      </c>
      <c r="AK301" s="388">
        <f t="shared" si="31"/>
        <v>0</v>
      </c>
      <c r="AL301" s="388">
        <f t="shared" si="32"/>
        <v>0</v>
      </c>
      <c r="AM301" s="389">
        <f t="shared" si="33"/>
        <v>0</v>
      </c>
    </row>
    <row r="302" spans="1:40" s="399" customFormat="1" ht="25.5" hidden="1" x14ac:dyDescent="0.2">
      <c r="A302" s="381" t="s">
        <v>720</v>
      </c>
      <c r="B302" s="393"/>
      <c r="C302" s="394"/>
      <c r="D302" s="394"/>
      <c r="E302" s="394"/>
      <c r="F302" s="420"/>
      <c r="G302" s="416"/>
      <c r="H302" s="416"/>
      <c r="I302" s="416"/>
      <c r="J302" s="397"/>
      <c r="K302" s="397"/>
      <c r="L302" s="397"/>
      <c r="M302" s="397"/>
      <c r="N302" s="397"/>
      <c r="O302" s="397"/>
      <c r="P302" s="397"/>
      <c r="Q302" s="397"/>
      <c r="R302" s="414"/>
      <c r="S302" s="414"/>
      <c r="T302" s="414"/>
      <c r="U302" s="414"/>
      <c r="V302" s="414"/>
      <c r="W302" s="414"/>
      <c r="X302" s="414"/>
      <c r="Y302" s="414"/>
      <c r="Z302" s="414"/>
      <c r="AA302" s="414"/>
      <c r="AB302" s="414"/>
      <c r="AC302" s="414"/>
      <c r="AD302" s="414"/>
      <c r="AE302" s="414"/>
      <c r="AF302" s="414"/>
      <c r="AG302" s="414"/>
      <c r="AH302" s="414"/>
      <c r="AI302" s="388">
        <f t="shared" si="29"/>
        <v>0</v>
      </c>
      <c r="AJ302" s="388">
        <f t="shared" si="30"/>
        <v>0</v>
      </c>
      <c r="AK302" s="388">
        <f t="shared" si="31"/>
        <v>0</v>
      </c>
      <c r="AL302" s="388">
        <f t="shared" si="32"/>
        <v>0</v>
      </c>
      <c r="AM302" s="389">
        <f t="shared" si="33"/>
        <v>0</v>
      </c>
    </row>
    <row r="303" spans="1:40" s="399" customFormat="1" ht="25.5" hidden="1" x14ac:dyDescent="0.2">
      <c r="A303" s="381" t="s">
        <v>721</v>
      </c>
      <c r="B303" s="393"/>
      <c r="C303" s="394"/>
      <c r="D303" s="394"/>
      <c r="E303" s="394"/>
      <c r="F303" s="420"/>
      <c r="G303" s="416"/>
      <c r="H303" s="416"/>
      <c r="I303" s="416"/>
      <c r="J303" s="397"/>
      <c r="K303" s="397"/>
      <c r="L303" s="397"/>
      <c r="M303" s="397"/>
      <c r="N303" s="397"/>
      <c r="O303" s="397"/>
      <c r="P303" s="397"/>
      <c r="Q303" s="397"/>
      <c r="R303" s="414"/>
      <c r="S303" s="414"/>
      <c r="T303" s="414"/>
      <c r="U303" s="414"/>
      <c r="V303" s="414"/>
      <c r="W303" s="414"/>
      <c r="X303" s="414"/>
      <c r="Y303" s="414"/>
      <c r="Z303" s="414"/>
      <c r="AA303" s="414"/>
      <c r="AB303" s="414"/>
      <c r="AC303" s="414"/>
      <c r="AD303" s="414"/>
      <c r="AE303" s="414"/>
      <c r="AF303" s="414"/>
      <c r="AG303" s="414"/>
      <c r="AH303" s="414"/>
      <c r="AI303" s="388">
        <f t="shared" si="29"/>
        <v>0</v>
      </c>
      <c r="AJ303" s="388">
        <f t="shared" si="30"/>
        <v>0</v>
      </c>
      <c r="AK303" s="388">
        <f t="shared" si="31"/>
        <v>0</v>
      </c>
      <c r="AL303" s="388">
        <f t="shared" si="32"/>
        <v>0</v>
      </c>
      <c r="AM303" s="389">
        <f t="shared" si="33"/>
        <v>0</v>
      </c>
    </row>
    <row r="304" spans="1:40" s="477" customFormat="1" x14ac:dyDescent="0.2">
      <c r="A304" s="427" t="s">
        <v>843</v>
      </c>
      <c r="B304" s="428"/>
      <c r="C304" s="429"/>
      <c r="D304" s="429"/>
      <c r="E304" s="429"/>
      <c r="F304" s="430">
        <v>0</v>
      </c>
      <c r="G304" s="462"/>
      <c r="H304" s="462"/>
      <c r="I304" s="462"/>
      <c r="J304" s="463">
        <v>0</v>
      </c>
      <c r="K304" s="463"/>
      <c r="L304" s="463"/>
      <c r="M304" s="463"/>
      <c r="N304" s="463">
        <v>0</v>
      </c>
      <c r="O304" s="463"/>
      <c r="P304" s="463"/>
      <c r="Q304" s="463"/>
      <c r="R304" s="463">
        <v>0</v>
      </c>
      <c r="S304" s="463"/>
      <c r="T304" s="463"/>
      <c r="U304" s="463"/>
      <c r="V304" s="463">
        <v>0</v>
      </c>
      <c r="W304" s="463"/>
      <c r="X304" s="463"/>
      <c r="Y304" s="463"/>
      <c r="Z304" s="463">
        <v>0</v>
      </c>
      <c r="AA304" s="463"/>
      <c r="AB304" s="463"/>
      <c r="AC304" s="463"/>
      <c r="AD304" s="463">
        <v>0</v>
      </c>
      <c r="AE304" s="463"/>
      <c r="AF304" s="463"/>
      <c r="AG304" s="463"/>
      <c r="AH304" s="463">
        <v>0</v>
      </c>
      <c r="AI304" s="388">
        <f t="shared" si="29"/>
        <v>0</v>
      </c>
      <c r="AJ304" s="388">
        <f t="shared" si="30"/>
        <v>0</v>
      </c>
      <c r="AK304" s="388">
        <f t="shared" si="31"/>
        <v>0</v>
      </c>
      <c r="AL304" s="388">
        <f t="shared" si="32"/>
        <v>0</v>
      </c>
      <c r="AM304" s="389">
        <f t="shared" si="33"/>
        <v>0</v>
      </c>
    </row>
    <row r="305" spans="1:40" s="516" customFormat="1" x14ac:dyDescent="0.2">
      <c r="A305" s="400" t="s">
        <v>844</v>
      </c>
      <c r="B305" s="401"/>
      <c r="C305" s="408">
        <v>8738116</v>
      </c>
      <c r="D305" s="408">
        <v>8350232</v>
      </c>
      <c r="E305" s="408">
        <v>8359839.3659999995</v>
      </c>
      <c r="F305" s="408">
        <v>5753006.9579999996</v>
      </c>
      <c r="G305" s="408">
        <v>0</v>
      </c>
      <c r="H305" s="408">
        <v>0</v>
      </c>
      <c r="I305" s="408">
        <v>0</v>
      </c>
      <c r="J305" s="453">
        <v>0</v>
      </c>
      <c r="K305" s="453"/>
      <c r="L305" s="453"/>
      <c r="M305" s="453"/>
      <c r="N305" s="453">
        <v>0</v>
      </c>
      <c r="O305" s="453"/>
      <c r="P305" s="453"/>
      <c r="Q305" s="453"/>
      <c r="R305" s="453">
        <v>0</v>
      </c>
      <c r="S305" s="453"/>
      <c r="T305" s="453"/>
      <c r="U305" s="453"/>
      <c r="V305" s="453">
        <v>0</v>
      </c>
      <c r="W305" s="453"/>
      <c r="X305" s="453"/>
      <c r="Y305" s="453"/>
      <c r="Z305" s="453">
        <v>0</v>
      </c>
      <c r="AA305" s="453"/>
      <c r="AB305" s="453"/>
      <c r="AC305" s="453"/>
      <c r="AD305" s="453">
        <v>0</v>
      </c>
      <c r="AE305" s="453"/>
      <c r="AF305" s="453"/>
      <c r="AG305" s="453"/>
      <c r="AH305" s="453">
        <v>0</v>
      </c>
      <c r="AI305" s="388">
        <f t="shared" si="29"/>
        <v>8738116</v>
      </c>
      <c r="AJ305" s="388">
        <f t="shared" si="30"/>
        <v>8350232</v>
      </c>
      <c r="AK305" s="388">
        <f t="shared" si="31"/>
        <v>8359839.3659999995</v>
      </c>
      <c r="AL305" s="388">
        <f t="shared" si="32"/>
        <v>5753006.9579999996</v>
      </c>
      <c r="AM305" s="389">
        <f t="shared" si="33"/>
        <v>0</v>
      </c>
    </row>
    <row r="306" spans="1:40" ht="25.5" hidden="1" x14ac:dyDescent="0.2">
      <c r="A306" s="381" t="s">
        <v>722</v>
      </c>
      <c r="B306" s="382"/>
      <c r="C306" s="383"/>
      <c r="D306" s="383"/>
      <c r="E306" s="383"/>
      <c r="F306" s="384"/>
      <c r="G306" s="384"/>
      <c r="H306" s="384"/>
      <c r="I306" s="384"/>
      <c r="J306" s="406"/>
      <c r="K306" s="406"/>
      <c r="L306" s="406"/>
      <c r="M306" s="406"/>
      <c r="N306" s="424"/>
      <c r="O306" s="424"/>
      <c r="P306" s="424"/>
      <c r="Q306" s="424"/>
      <c r="R306" s="424"/>
      <c r="S306" s="424"/>
      <c r="T306" s="424"/>
      <c r="U306" s="424"/>
      <c r="V306" s="424"/>
      <c r="W306" s="424"/>
      <c r="X306" s="424"/>
      <c r="Y306" s="424"/>
      <c r="Z306" s="424"/>
      <c r="AA306" s="424"/>
      <c r="AB306" s="424"/>
      <c r="AC306" s="424"/>
      <c r="AD306" s="424"/>
      <c r="AE306" s="424"/>
      <c r="AF306" s="424"/>
      <c r="AG306" s="424"/>
      <c r="AH306" s="424"/>
      <c r="AI306" s="388">
        <f t="shared" si="29"/>
        <v>0</v>
      </c>
      <c r="AJ306" s="388">
        <f t="shared" si="30"/>
        <v>0</v>
      </c>
      <c r="AK306" s="388">
        <f t="shared" si="31"/>
        <v>0</v>
      </c>
      <c r="AL306" s="388">
        <f t="shared" si="32"/>
        <v>0</v>
      </c>
      <c r="AM306" s="389">
        <f t="shared" si="33"/>
        <v>0</v>
      </c>
    </row>
    <row r="307" spans="1:40" ht="25.5" hidden="1" x14ac:dyDescent="0.2">
      <c r="A307" s="381" t="s">
        <v>723</v>
      </c>
      <c r="B307" s="382"/>
      <c r="C307" s="383"/>
      <c r="D307" s="383"/>
      <c r="E307" s="383"/>
      <c r="F307" s="506"/>
      <c r="G307" s="506"/>
      <c r="H307" s="506"/>
      <c r="I307" s="506"/>
      <c r="J307" s="406"/>
      <c r="K307" s="406"/>
      <c r="L307" s="406"/>
      <c r="M307" s="406"/>
      <c r="N307" s="424"/>
      <c r="O307" s="424"/>
      <c r="P307" s="424"/>
      <c r="Q307" s="424"/>
      <c r="R307" s="424"/>
      <c r="S307" s="424"/>
      <c r="T307" s="424"/>
      <c r="U307" s="424"/>
      <c r="V307" s="424"/>
      <c r="W307" s="424"/>
      <c r="X307" s="424"/>
      <c r="Y307" s="424"/>
      <c r="Z307" s="424"/>
      <c r="AA307" s="424"/>
      <c r="AB307" s="424"/>
      <c r="AC307" s="424"/>
      <c r="AD307" s="424"/>
      <c r="AE307" s="424"/>
      <c r="AF307" s="424"/>
      <c r="AG307" s="424"/>
      <c r="AH307" s="424"/>
      <c r="AI307" s="388">
        <f t="shared" si="29"/>
        <v>0</v>
      </c>
      <c r="AJ307" s="388">
        <f t="shared" si="30"/>
        <v>0</v>
      </c>
      <c r="AK307" s="388">
        <f t="shared" si="31"/>
        <v>0</v>
      </c>
      <c r="AL307" s="388">
        <f t="shared" si="32"/>
        <v>0</v>
      </c>
      <c r="AM307" s="389">
        <f t="shared" si="33"/>
        <v>0</v>
      </c>
    </row>
    <row r="308" spans="1:40" ht="29.25" hidden="1" customHeight="1" x14ac:dyDescent="0.2">
      <c r="A308" s="381" t="s">
        <v>724</v>
      </c>
      <c r="B308" s="382"/>
      <c r="C308" s="383"/>
      <c r="D308" s="383"/>
      <c r="E308" s="383"/>
      <c r="F308" s="506"/>
      <c r="G308" s="506"/>
      <c r="H308" s="506"/>
      <c r="I308" s="506"/>
      <c r="J308" s="406"/>
      <c r="K308" s="406"/>
      <c r="L308" s="406"/>
      <c r="M308" s="406"/>
      <c r="N308" s="424"/>
      <c r="O308" s="424"/>
      <c r="P308" s="424"/>
      <c r="Q308" s="424"/>
      <c r="R308" s="424"/>
      <c r="S308" s="424"/>
      <c r="T308" s="424"/>
      <c r="U308" s="424"/>
      <c r="V308" s="424"/>
      <c r="W308" s="424"/>
      <c r="X308" s="424"/>
      <c r="Y308" s="424"/>
      <c r="Z308" s="424"/>
      <c r="AA308" s="424"/>
      <c r="AB308" s="424"/>
      <c r="AC308" s="424"/>
      <c r="AD308" s="424"/>
      <c r="AE308" s="424"/>
      <c r="AF308" s="424"/>
      <c r="AG308" s="424"/>
      <c r="AH308" s="424"/>
      <c r="AI308" s="388">
        <f t="shared" si="29"/>
        <v>0</v>
      </c>
      <c r="AJ308" s="388">
        <f t="shared" si="30"/>
        <v>0</v>
      </c>
      <c r="AK308" s="388">
        <f t="shared" si="31"/>
        <v>0</v>
      </c>
      <c r="AL308" s="388">
        <f t="shared" si="32"/>
        <v>0</v>
      </c>
      <c r="AM308" s="389">
        <f t="shared" si="33"/>
        <v>0</v>
      </c>
    </row>
    <row r="309" spans="1:40" s="421" customFormat="1" ht="25.5" hidden="1" x14ac:dyDescent="0.2">
      <c r="A309" s="392" t="s">
        <v>725</v>
      </c>
      <c r="B309" s="418"/>
      <c r="C309" s="419"/>
      <c r="D309" s="419"/>
      <c r="E309" s="419"/>
      <c r="F309" s="420"/>
      <c r="G309" s="420"/>
      <c r="H309" s="420"/>
      <c r="I309" s="420"/>
      <c r="J309" s="423"/>
      <c r="K309" s="423"/>
      <c r="L309" s="423"/>
      <c r="M309" s="423"/>
      <c r="N309" s="414"/>
      <c r="O309" s="414"/>
      <c r="P309" s="414"/>
      <c r="Q309" s="414"/>
      <c r="R309" s="414"/>
      <c r="S309" s="414"/>
      <c r="T309" s="414"/>
      <c r="U309" s="414"/>
      <c r="V309" s="414"/>
      <c r="W309" s="414"/>
      <c r="X309" s="414"/>
      <c r="Y309" s="414"/>
      <c r="Z309" s="414"/>
      <c r="AA309" s="414"/>
      <c r="AB309" s="414"/>
      <c r="AC309" s="414"/>
      <c r="AD309" s="414"/>
      <c r="AE309" s="414"/>
      <c r="AF309" s="414"/>
      <c r="AG309" s="414"/>
      <c r="AH309" s="414"/>
      <c r="AI309" s="388">
        <f t="shared" si="29"/>
        <v>0</v>
      </c>
      <c r="AJ309" s="388">
        <f t="shared" si="30"/>
        <v>0</v>
      </c>
      <c r="AK309" s="388">
        <f t="shared" si="31"/>
        <v>0</v>
      </c>
      <c r="AL309" s="388">
        <f t="shared" si="32"/>
        <v>0</v>
      </c>
      <c r="AM309" s="389">
        <f t="shared" si="33"/>
        <v>0</v>
      </c>
    </row>
    <row r="310" spans="1:40" ht="38.25" hidden="1" x14ac:dyDescent="0.2">
      <c r="A310" s="381" t="s">
        <v>726</v>
      </c>
      <c r="B310" s="382"/>
      <c r="C310" s="383"/>
      <c r="D310" s="383"/>
      <c r="E310" s="383"/>
      <c r="F310" s="384"/>
      <c r="G310" s="384"/>
      <c r="H310" s="384"/>
      <c r="I310" s="384"/>
      <c r="J310" s="406"/>
      <c r="K310" s="406"/>
      <c r="L310" s="406"/>
      <c r="M310" s="406"/>
      <c r="N310" s="424"/>
      <c r="O310" s="424"/>
      <c r="P310" s="424"/>
      <c r="Q310" s="424"/>
      <c r="R310" s="424"/>
      <c r="S310" s="424"/>
      <c r="T310" s="424"/>
      <c r="U310" s="424"/>
      <c r="V310" s="424"/>
      <c r="W310" s="424"/>
      <c r="X310" s="424"/>
      <c r="Y310" s="424"/>
      <c r="Z310" s="424"/>
      <c r="AA310" s="424"/>
      <c r="AB310" s="424"/>
      <c r="AC310" s="424"/>
      <c r="AD310" s="424"/>
      <c r="AE310" s="424"/>
      <c r="AF310" s="424"/>
      <c r="AG310" s="424"/>
      <c r="AH310" s="424"/>
      <c r="AI310" s="388">
        <f t="shared" si="29"/>
        <v>0</v>
      </c>
      <c r="AJ310" s="388">
        <f t="shared" si="30"/>
        <v>0</v>
      </c>
      <c r="AK310" s="388">
        <f t="shared" si="31"/>
        <v>0</v>
      </c>
      <c r="AL310" s="388">
        <f t="shared" si="32"/>
        <v>0</v>
      </c>
      <c r="AM310" s="389">
        <f t="shared" si="33"/>
        <v>0</v>
      </c>
    </row>
    <row r="311" spans="1:40" ht="25.5" hidden="1" x14ac:dyDescent="0.2">
      <c r="A311" s="381" t="s">
        <v>727</v>
      </c>
      <c r="B311" s="382"/>
      <c r="C311" s="383"/>
      <c r="D311" s="383"/>
      <c r="E311" s="383"/>
      <c r="F311" s="384"/>
      <c r="G311" s="384"/>
      <c r="H311" s="384"/>
      <c r="I311" s="384"/>
      <c r="J311" s="295"/>
      <c r="K311" s="295"/>
      <c r="L311" s="295"/>
      <c r="M311" s="295"/>
      <c r="N311" s="295"/>
      <c r="O311" s="295"/>
      <c r="P311" s="295"/>
      <c r="Q311" s="295"/>
      <c r="R311" s="424"/>
      <c r="S311" s="424"/>
      <c r="T311" s="424"/>
      <c r="U311" s="424"/>
      <c r="V311" s="424"/>
      <c r="W311" s="424"/>
      <c r="X311" s="424"/>
      <c r="Y311" s="424"/>
      <c r="Z311" s="424"/>
      <c r="AA311" s="424"/>
      <c r="AB311" s="424"/>
      <c r="AC311" s="424"/>
      <c r="AD311" s="424"/>
      <c r="AE311" s="424"/>
      <c r="AF311" s="424"/>
      <c r="AG311" s="424"/>
      <c r="AH311" s="424"/>
      <c r="AI311" s="388">
        <f t="shared" si="29"/>
        <v>0</v>
      </c>
      <c r="AJ311" s="388">
        <f t="shared" si="30"/>
        <v>0</v>
      </c>
      <c r="AK311" s="388">
        <f t="shared" si="31"/>
        <v>0</v>
      </c>
      <c r="AL311" s="388">
        <f t="shared" si="32"/>
        <v>0</v>
      </c>
      <c r="AM311" s="389">
        <f t="shared" si="33"/>
        <v>0</v>
      </c>
    </row>
    <row r="312" spans="1:40" s="421" customFormat="1" ht="25.5" hidden="1" x14ac:dyDescent="0.2">
      <c r="A312" s="392" t="s">
        <v>728</v>
      </c>
      <c r="B312" s="418"/>
      <c r="C312" s="419"/>
      <c r="D312" s="419"/>
      <c r="E312" s="419"/>
      <c r="F312" s="420"/>
      <c r="G312" s="420"/>
      <c r="H312" s="420"/>
      <c r="I312" s="420"/>
      <c r="J312" s="451"/>
      <c r="K312" s="451"/>
      <c r="L312" s="451"/>
      <c r="M312" s="451"/>
      <c r="N312" s="414"/>
      <c r="O312" s="414"/>
      <c r="P312" s="414"/>
      <c r="Q312" s="414"/>
      <c r="R312" s="414"/>
      <c r="S312" s="414"/>
      <c r="T312" s="414"/>
      <c r="U312" s="414"/>
      <c r="V312" s="414"/>
      <c r="W312" s="414"/>
      <c r="X312" s="414"/>
      <c r="Y312" s="414"/>
      <c r="Z312" s="414"/>
      <c r="AA312" s="414"/>
      <c r="AB312" s="414"/>
      <c r="AC312" s="414"/>
      <c r="AD312" s="414"/>
      <c r="AE312" s="414"/>
      <c r="AF312" s="414"/>
      <c r="AG312" s="414"/>
      <c r="AH312" s="414"/>
      <c r="AI312" s="388">
        <f t="shared" si="29"/>
        <v>0</v>
      </c>
      <c r="AJ312" s="388">
        <f t="shared" si="30"/>
        <v>0</v>
      </c>
      <c r="AK312" s="388">
        <f t="shared" si="31"/>
        <v>0</v>
      </c>
      <c r="AL312" s="388">
        <f t="shared" si="32"/>
        <v>0</v>
      </c>
      <c r="AM312" s="389">
        <f t="shared" si="33"/>
        <v>0</v>
      </c>
    </row>
    <row r="313" spans="1:40" s="401" customFormat="1" ht="25.5" hidden="1" x14ac:dyDescent="0.25">
      <c r="A313" s="400" t="s">
        <v>729</v>
      </c>
      <c r="C313" s="402"/>
      <c r="D313" s="402"/>
      <c r="E313" s="402"/>
      <c r="F313" s="517">
        <v>0</v>
      </c>
      <c r="G313" s="517">
        <v>0</v>
      </c>
      <c r="H313" s="517">
        <v>0</v>
      </c>
      <c r="I313" s="517">
        <v>0</v>
      </c>
      <c r="J313" s="518">
        <v>0</v>
      </c>
      <c r="K313" s="518"/>
      <c r="L313" s="518"/>
      <c r="M313" s="518"/>
      <c r="N313" s="518">
        <v>0</v>
      </c>
      <c r="O313" s="518"/>
      <c r="P313" s="518"/>
      <c r="Q313" s="518"/>
      <c r="R313" s="518">
        <v>0</v>
      </c>
      <c r="S313" s="518"/>
      <c r="T313" s="518"/>
      <c r="U313" s="518"/>
      <c r="V313" s="518">
        <v>0</v>
      </c>
      <c r="W313" s="518"/>
      <c r="X313" s="518"/>
      <c r="Y313" s="518"/>
      <c r="Z313" s="518">
        <v>0</v>
      </c>
      <c r="AA313" s="518"/>
      <c r="AB313" s="518"/>
      <c r="AC313" s="518"/>
      <c r="AD313" s="518">
        <v>0</v>
      </c>
      <c r="AE313" s="518"/>
      <c r="AF313" s="518"/>
      <c r="AG313" s="518"/>
      <c r="AH313" s="518">
        <v>0</v>
      </c>
      <c r="AI313" s="388">
        <f t="shared" si="29"/>
        <v>0</v>
      </c>
      <c r="AJ313" s="388">
        <f t="shared" si="30"/>
        <v>0</v>
      </c>
      <c r="AK313" s="388">
        <f t="shared" si="31"/>
        <v>0</v>
      </c>
      <c r="AL313" s="388">
        <f t="shared" si="32"/>
        <v>0</v>
      </c>
      <c r="AM313" s="389">
        <f t="shared" si="33"/>
        <v>0</v>
      </c>
    </row>
    <row r="314" spans="1:40" s="441" customFormat="1" ht="25.5" hidden="1" x14ac:dyDescent="0.25">
      <c r="A314" s="434" t="s">
        <v>730</v>
      </c>
      <c r="B314" s="435"/>
      <c r="C314" s="436"/>
      <c r="D314" s="436"/>
      <c r="E314" s="436"/>
      <c r="F314" s="500"/>
      <c r="G314" s="500"/>
      <c r="H314" s="500"/>
      <c r="I314" s="500"/>
      <c r="J314" s="519"/>
      <c r="K314" s="519"/>
      <c r="L314" s="519"/>
      <c r="M314" s="519"/>
      <c r="N314" s="439"/>
      <c r="O314" s="439"/>
      <c r="P314" s="439"/>
      <c r="Q314" s="439"/>
      <c r="R314" s="440"/>
      <c r="S314" s="440"/>
      <c r="T314" s="440"/>
      <c r="U314" s="440"/>
      <c r="V314" s="440"/>
      <c r="W314" s="440"/>
      <c r="X314" s="440"/>
      <c r="Y314" s="440"/>
      <c r="Z314" s="440"/>
      <c r="AA314" s="440"/>
      <c r="AB314" s="440"/>
      <c r="AC314" s="440"/>
      <c r="AD314" s="440"/>
      <c r="AE314" s="440"/>
      <c r="AF314" s="440"/>
      <c r="AG314" s="440"/>
      <c r="AH314" s="440"/>
      <c r="AI314" s="388">
        <f t="shared" si="29"/>
        <v>0</v>
      </c>
      <c r="AJ314" s="388">
        <f t="shared" si="30"/>
        <v>0</v>
      </c>
      <c r="AK314" s="388">
        <f t="shared" si="31"/>
        <v>0</v>
      </c>
      <c r="AL314" s="388">
        <f t="shared" si="32"/>
        <v>0</v>
      </c>
      <c r="AM314" s="389">
        <f t="shared" si="33"/>
        <v>0</v>
      </c>
    </row>
    <row r="315" spans="1:40" s="441" customFormat="1" hidden="1" x14ac:dyDescent="0.25">
      <c r="A315" s="434" t="s">
        <v>731</v>
      </c>
      <c r="B315" s="435"/>
      <c r="C315" s="436"/>
      <c r="D315" s="436"/>
      <c r="E315" s="436"/>
      <c r="F315" s="520"/>
      <c r="G315" s="520"/>
      <c r="H315" s="520"/>
      <c r="I315" s="520"/>
      <c r="J315" s="521"/>
      <c r="K315" s="521"/>
      <c r="L315" s="521"/>
      <c r="M315" s="521"/>
      <c r="N315" s="439"/>
      <c r="O315" s="439"/>
      <c r="P315" s="439"/>
      <c r="Q315" s="439"/>
      <c r="R315" s="440"/>
      <c r="S315" s="440"/>
      <c r="T315" s="440"/>
      <c r="U315" s="440"/>
      <c r="V315" s="440"/>
      <c r="W315" s="440"/>
      <c r="X315" s="440"/>
      <c r="Y315" s="440"/>
      <c r="Z315" s="440"/>
      <c r="AA315" s="440"/>
      <c r="AB315" s="440"/>
      <c r="AC315" s="440"/>
      <c r="AD315" s="440"/>
      <c r="AE315" s="440"/>
      <c r="AF315" s="440"/>
      <c r="AG315" s="440"/>
      <c r="AH315" s="440"/>
      <c r="AI315" s="388">
        <f t="shared" si="29"/>
        <v>0</v>
      </c>
      <c r="AJ315" s="388">
        <f t="shared" si="30"/>
        <v>0</v>
      </c>
      <c r="AK315" s="388">
        <f t="shared" si="31"/>
        <v>0</v>
      </c>
      <c r="AL315" s="388">
        <f t="shared" si="32"/>
        <v>0</v>
      </c>
      <c r="AM315" s="389">
        <f t="shared" si="33"/>
        <v>0</v>
      </c>
    </row>
    <row r="316" spans="1:40" s="401" customFormat="1" x14ac:dyDescent="0.25">
      <c r="A316" s="400" t="s">
        <v>845</v>
      </c>
      <c r="B316" s="401" t="s">
        <v>732</v>
      </c>
      <c r="C316" s="517">
        <v>8738116</v>
      </c>
      <c r="D316" s="517">
        <v>8350232</v>
      </c>
      <c r="E316" s="517">
        <v>8359839.3659999995</v>
      </c>
      <c r="F316" s="517">
        <v>5753006.9579999996</v>
      </c>
      <c r="G316" s="517">
        <v>0</v>
      </c>
      <c r="H316" s="517">
        <v>0</v>
      </c>
      <c r="I316" s="517">
        <v>0</v>
      </c>
      <c r="J316" s="518">
        <v>0</v>
      </c>
      <c r="K316" s="518">
        <v>0</v>
      </c>
      <c r="L316" s="518">
        <v>0</v>
      </c>
      <c r="M316" s="518">
        <v>0</v>
      </c>
      <c r="N316" s="518">
        <v>0</v>
      </c>
      <c r="O316" s="518"/>
      <c r="P316" s="518"/>
      <c r="Q316" s="518"/>
      <c r="R316" s="518">
        <v>0</v>
      </c>
      <c r="S316" s="518"/>
      <c r="T316" s="518"/>
      <c r="U316" s="518"/>
      <c r="V316" s="518">
        <v>0</v>
      </c>
      <c r="W316" s="518"/>
      <c r="X316" s="518"/>
      <c r="Y316" s="518"/>
      <c r="Z316" s="518">
        <v>0</v>
      </c>
      <c r="AA316" s="518"/>
      <c r="AB316" s="518"/>
      <c r="AC316" s="518"/>
      <c r="AD316" s="518">
        <v>0</v>
      </c>
      <c r="AE316" s="518"/>
      <c r="AF316" s="518"/>
      <c r="AG316" s="518"/>
      <c r="AH316" s="518">
        <v>0</v>
      </c>
      <c r="AI316" s="388">
        <f t="shared" si="29"/>
        <v>8738116</v>
      </c>
      <c r="AJ316" s="388">
        <f t="shared" si="30"/>
        <v>8350232</v>
      </c>
      <c r="AK316" s="388">
        <f t="shared" si="31"/>
        <v>8359839.3659999995</v>
      </c>
      <c r="AL316" s="388">
        <f t="shared" si="32"/>
        <v>5753006.9579999996</v>
      </c>
      <c r="AM316" s="389">
        <f t="shared" si="33"/>
        <v>0</v>
      </c>
      <c r="AN316" s="407">
        <f>+E316+I316+M316+Q316+U316+Y316+AC316+AG316</f>
        <v>8359839.3659999995</v>
      </c>
    </row>
    <row r="317" spans="1:40" s="401" customFormat="1" ht="21.75" customHeight="1" thickBot="1" x14ac:dyDescent="0.3">
      <c r="A317" s="522" t="s">
        <v>93</v>
      </c>
      <c r="B317" s="523"/>
      <c r="C317" s="524">
        <v>15045777</v>
      </c>
      <c r="D317" s="524">
        <v>15159727</v>
      </c>
      <c r="E317" s="524">
        <v>11996806.597999999</v>
      </c>
      <c r="F317" s="524">
        <v>12687867.401999999</v>
      </c>
      <c r="G317" s="524">
        <v>1528840</v>
      </c>
      <c r="H317" s="524">
        <v>1633473</v>
      </c>
      <c r="I317" s="524">
        <v>1234616.672</v>
      </c>
      <c r="J317" s="525">
        <v>1531850.3759999999</v>
      </c>
      <c r="K317" s="525">
        <v>1527373</v>
      </c>
      <c r="L317" s="525">
        <v>1647691</v>
      </c>
      <c r="M317" s="525">
        <v>1508219.7680000004</v>
      </c>
      <c r="N317" s="525">
        <v>1169671</v>
      </c>
      <c r="O317" s="525">
        <v>2899945</v>
      </c>
      <c r="P317" s="525">
        <v>3521617</v>
      </c>
      <c r="Q317" s="525">
        <v>2285778.6880000001</v>
      </c>
      <c r="R317" s="525">
        <v>3806420.02</v>
      </c>
      <c r="S317" s="525">
        <v>908590</v>
      </c>
      <c r="T317" s="525">
        <v>1027942</v>
      </c>
      <c r="U317" s="525">
        <v>856302.005</v>
      </c>
      <c r="V317" s="525">
        <v>916445</v>
      </c>
      <c r="W317" s="525">
        <v>416121</v>
      </c>
      <c r="X317" s="525">
        <v>451791</v>
      </c>
      <c r="Y317" s="525">
        <v>391028.51299999998</v>
      </c>
      <c r="Z317" s="525">
        <v>506696.5</v>
      </c>
      <c r="AA317" s="525">
        <v>490857</v>
      </c>
      <c r="AB317" s="525">
        <v>528290</v>
      </c>
      <c r="AC317" s="525">
        <v>431965.29700000002</v>
      </c>
      <c r="AD317" s="525">
        <v>495664</v>
      </c>
      <c r="AE317" s="525">
        <v>66092</v>
      </c>
      <c r="AF317" s="525">
        <v>77734</v>
      </c>
      <c r="AG317" s="525">
        <v>51965.260999999999</v>
      </c>
      <c r="AH317" s="525">
        <v>95055</v>
      </c>
      <c r="AI317" s="388">
        <f t="shared" si="29"/>
        <v>22883595</v>
      </c>
      <c r="AJ317" s="388">
        <f t="shared" si="30"/>
        <v>24048265</v>
      </c>
      <c r="AK317" s="388">
        <f t="shared" si="31"/>
        <v>18756682.801999997</v>
      </c>
      <c r="AL317" s="388">
        <f t="shared" si="32"/>
        <v>21209669.298</v>
      </c>
      <c r="AM317" s="389">
        <f t="shared" si="33"/>
        <v>8521801.8959999997</v>
      </c>
    </row>
    <row r="318" spans="1:40" s="401" customFormat="1" ht="21.75" hidden="1" customHeight="1" x14ac:dyDescent="0.25">
      <c r="A318" s="526"/>
      <c r="B318" s="527"/>
      <c r="C318" s="528"/>
      <c r="D318" s="528"/>
      <c r="E318" s="528"/>
      <c r="F318" s="529"/>
      <c r="G318" s="530"/>
      <c r="H318" s="530"/>
      <c r="I318" s="530"/>
      <c r="J318" s="531"/>
      <c r="K318" s="531"/>
      <c r="L318" s="531"/>
      <c r="M318" s="531"/>
      <c r="N318" s="531"/>
      <c r="O318" s="531"/>
      <c r="P318" s="531"/>
      <c r="Q318" s="531"/>
      <c r="R318" s="531"/>
      <c r="S318" s="531"/>
      <c r="T318" s="531"/>
      <c r="U318" s="531"/>
      <c r="V318" s="531"/>
      <c r="W318" s="531"/>
      <c r="X318" s="531"/>
      <c r="Y318" s="531"/>
      <c r="Z318" s="531"/>
      <c r="AA318" s="531"/>
      <c r="AB318" s="531"/>
      <c r="AC318" s="531"/>
      <c r="AD318" s="531"/>
      <c r="AE318" s="531"/>
      <c r="AF318" s="531"/>
      <c r="AG318" s="531"/>
      <c r="AH318" s="531"/>
      <c r="AI318" s="531"/>
      <c r="AJ318" s="531"/>
      <c r="AK318" s="531"/>
      <c r="AL318" s="532"/>
      <c r="AM318" s="533"/>
    </row>
    <row r="319" spans="1:40" x14ac:dyDescent="0.2">
      <c r="AL319" s="537">
        <f>F319+J319+N319+R319+V319+Z319+AD319+AH319</f>
        <v>0</v>
      </c>
      <c r="AM319" s="538">
        <f>J319+N319+R319+V319+Z319+AD319+AH319+AL319</f>
        <v>0</v>
      </c>
    </row>
    <row r="320" spans="1:40" x14ac:dyDescent="0.2">
      <c r="C320" s="539"/>
      <c r="D320" s="539"/>
      <c r="E320" s="539"/>
      <c r="F320" s="540"/>
      <c r="G320" s="540"/>
      <c r="H320" s="540"/>
      <c r="I320" s="540"/>
      <c r="J320" s="310"/>
      <c r="K320" s="310"/>
      <c r="L320" s="310"/>
      <c r="M320" s="310"/>
      <c r="N320" s="310">
        <f>'[4]2. melléklet'!E317-'3. kiadások'!N317</f>
        <v>0</v>
      </c>
      <c r="O320" s="310"/>
      <c r="P320" s="310"/>
      <c r="Q320" s="310"/>
      <c r="R320" s="310">
        <f>'[4]2. melléklet'!F317-'3. kiadások'!R317</f>
        <v>-235390.43999999994</v>
      </c>
      <c r="S320" s="310"/>
      <c r="T320" s="310"/>
      <c r="U320" s="310"/>
      <c r="V320" s="310">
        <f>'[4]2. melléklet'!G317-'3. kiadások'!V317</f>
        <v>0</v>
      </c>
      <c r="W320" s="310"/>
      <c r="X320" s="310"/>
      <c r="Y320" s="310"/>
      <c r="Z320" s="310">
        <f>'[4]2. melléklet'!H317-'3. kiadások'!Z317</f>
        <v>0</v>
      </c>
      <c r="AA320" s="310"/>
      <c r="AB320" s="310"/>
      <c r="AC320" s="310"/>
      <c r="AD320" s="310">
        <f>'[4]2. melléklet'!I317-'3. kiadások'!AD317</f>
        <v>0</v>
      </c>
      <c r="AE320" s="310"/>
      <c r="AF320" s="310"/>
      <c r="AG320" s="310"/>
      <c r="AH320" s="310">
        <f>'[4]2. melléklet'!J317-'3. kiadások'!AH317</f>
        <v>0</v>
      </c>
      <c r="AI320" s="310"/>
      <c r="AJ320" s="310"/>
      <c r="AK320" s="310"/>
      <c r="AL320" s="541">
        <f>F320+J320+N320+R320+V320+Z320+AD320+AH320</f>
        <v>-235390.43999999994</v>
      </c>
      <c r="AM320" s="542">
        <f>J320+N320+R320+V320+Z320+AD320+AH320+AL320</f>
        <v>-470780.87999999989</v>
      </c>
    </row>
    <row r="323" spans="2:39" s="536" customFormat="1" x14ac:dyDescent="0.2">
      <c r="B323" s="509"/>
      <c r="C323" s="534"/>
      <c r="D323" s="534"/>
      <c r="E323" s="534"/>
      <c r="F323" s="543"/>
      <c r="G323" s="543"/>
      <c r="H323" s="543"/>
      <c r="I323" s="543"/>
      <c r="AL323" s="537"/>
      <c r="AM323" s="538"/>
    </row>
    <row r="326" spans="2:39" s="536" customFormat="1" x14ac:dyDescent="0.2">
      <c r="B326" s="509"/>
      <c r="C326" s="534"/>
      <c r="D326" s="534"/>
      <c r="E326" s="534"/>
      <c r="F326" s="544"/>
      <c r="G326" s="535"/>
      <c r="H326" s="535"/>
      <c r="I326" s="535"/>
      <c r="AL326" s="537"/>
      <c r="AM326" s="538"/>
    </row>
  </sheetData>
  <dataConsolidate/>
  <mergeCells count="9">
    <mergeCell ref="W1:Z1"/>
    <mergeCell ref="AA1:AD1"/>
    <mergeCell ref="AE1:AH1"/>
    <mergeCell ref="B1:B2"/>
    <mergeCell ref="C1:F1"/>
    <mergeCell ref="G1:J1"/>
    <mergeCell ref="K1:N1"/>
    <mergeCell ref="O1:R1"/>
    <mergeCell ref="S1:V1"/>
  </mergeCells>
  <conditionalFormatting sqref="A2">
    <cfRule type="cellIs" dxfId="0" priority="1" operator="equal">
      <formula>0</formula>
    </cfRule>
  </conditionalFormatting>
  <pageMargins left="0.31496062992125984" right="0.23622047244094491" top="0.82677165354330717" bottom="0.74803149606299213" header="0.31496062992125984" footer="0.31496062992125984"/>
  <pageSetup paperSize="8" fitToWidth="0" fitToHeight="0" orientation="portrait" r:id="rId1"/>
  <headerFooter>
    <oddHeader>&amp;C3. tájékoztató tábla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16"/>
  <sheetViews>
    <sheetView showZeros="0" view="pageBreakPreview" zoomScaleNormal="100" zoomScaleSheetLayoutView="100" workbookViewId="0">
      <selection activeCell="B36" sqref="B36"/>
    </sheetView>
  </sheetViews>
  <sheetFormatPr defaultColWidth="12.42578125" defaultRowHeight="15" x14ac:dyDescent="0.2"/>
  <cols>
    <col min="1" max="1" width="12.42578125" style="29"/>
    <col min="2" max="2" width="48.42578125" style="30" customWidth="1"/>
    <col min="3" max="3" width="20.42578125" style="30" hidden="1" customWidth="1"/>
    <col min="4" max="4" width="19.140625" style="31" customWidth="1"/>
    <col min="5" max="255" width="12.42578125" style="31"/>
    <col min="256" max="16384" width="12.42578125" style="32"/>
  </cols>
  <sheetData>
    <row r="3" spans="1:256" ht="97.7" hidden="1" customHeight="1" x14ac:dyDescent="0.2"/>
    <row r="4" spans="1:256" x14ac:dyDescent="0.2">
      <c r="D4" s="33" t="s">
        <v>75</v>
      </c>
    </row>
    <row r="5" spans="1:256" s="36" customFormat="1" ht="45" x14ac:dyDescent="0.2">
      <c r="A5" s="34" t="s">
        <v>40</v>
      </c>
      <c r="B5" s="35" t="s">
        <v>41</v>
      </c>
      <c r="C5" s="35" t="s">
        <v>42</v>
      </c>
      <c r="D5" s="35" t="s">
        <v>43</v>
      </c>
      <c r="IV5" s="32"/>
    </row>
    <row r="6" spans="1:256" ht="28.5" x14ac:dyDescent="0.2">
      <c r="A6" s="37" t="s">
        <v>4</v>
      </c>
      <c r="B6" s="38" t="s">
        <v>79</v>
      </c>
      <c r="C6" s="39"/>
      <c r="D6" s="40"/>
    </row>
    <row r="7" spans="1:256" ht="28.5" x14ac:dyDescent="0.2">
      <c r="A7" s="37" t="s">
        <v>7</v>
      </c>
      <c r="B7" s="38" t="s">
        <v>80</v>
      </c>
      <c r="C7" s="39"/>
      <c r="D7" s="40"/>
    </row>
    <row r="8" spans="1:256" ht="28.5" x14ac:dyDescent="0.2">
      <c r="A8" s="37" t="s">
        <v>9</v>
      </c>
      <c r="B8" s="38" t="s">
        <v>81</v>
      </c>
      <c r="C8" s="39"/>
      <c r="D8" s="40"/>
    </row>
    <row r="9" spans="1:256" s="42" customFormat="1" x14ac:dyDescent="0.2">
      <c r="A9" s="37"/>
      <c r="B9" s="38" t="s">
        <v>44</v>
      </c>
      <c r="C9" s="41"/>
      <c r="D9" s="64">
        <v>400</v>
      </c>
      <c r="IV9" s="32"/>
    </row>
    <row r="10" spans="1:256" s="42" customFormat="1" x14ac:dyDescent="0.2">
      <c r="A10" s="37"/>
      <c r="B10" s="38" t="s">
        <v>45</v>
      </c>
      <c r="C10" s="41"/>
      <c r="D10" s="64">
        <v>0</v>
      </c>
      <c r="IV10" s="32"/>
    </row>
    <row r="11" spans="1:256" s="42" customFormat="1" x14ac:dyDescent="0.2">
      <c r="A11" s="37"/>
      <c r="B11" s="38" t="s">
        <v>82</v>
      </c>
      <c r="C11" s="41"/>
      <c r="D11" s="64"/>
      <c r="IV11" s="32"/>
    </row>
    <row r="12" spans="1:256" s="42" customFormat="1" ht="28.5" x14ac:dyDescent="0.2">
      <c r="A12" s="37"/>
      <c r="B12" s="38" t="s">
        <v>83</v>
      </c>
      <c r="C12" s="41"/>
      <c r="D12" s="64">
        <v>400</v>
      </c>
      <c r="IV12" s="32"/>
    </row>
    <row r="13" spans="1:256" s="42" customFormat="1" x14ac:dyDescent="0.2">
      <c r="A13" s="37"/>
      <c r="B13" s="38" t="s">
        <v>84</v>
      </c>
      <c r="C13" s="41"/>
      <c r="D13" s="64">
        <v>25</v>
      </c>
      <c r="IV13" s="32"/>
    </row>
    <row r="14" spans="1:256" s="42" customFormat="1" x14ac:dyDescent="0.2">
      <c r="A14" s="37"/>
      <c r="B14" s="38" t="s">
        <v>85</v>
      </c>
      <c r="C14" s="41"/>
      <c r="D14" s="64">
        <v>400</v>
      </c>
      <c r="IV14" s="32"/>
    </row>
    <row r="15" spans="1:256" ht="42.75" x14ac:dyDescent="0.2">
      <c r="A15" s="37" t="s">
        <v>12</v>
      </c>
      <c r="B15" s="38" t="s">
        <v>46</v>
      </c>
      <c r="C15" s="39"/>
      <c r="D15" s="43"/>
      <c r="E15" s="44"/>
    </row>
    <row r="16" spans="1:256" ht="28.5" x14ac:dyDescent="0.2">
      <c r="A16" s="37" t="s">
        <v>15</v>
      </c>
      <c r="B16" s="38" t="s">
        <v>47</v>
      </c>
      <c r="C16" s="39"/>
      <c r="D16" s="40"/>
    </row>
  </sheetData>
  <printOptions horizontalCentered="1"/>
  <pageMargins left="0.59055118110236227" right="0.59055118110236227" top="1.299212598425197" bottom="0.74803149606299213" header="0.62992125984251968" footer="0.62992125984251968"/>
  <pageSetup paperSize="9" firstPageNumber="0" orientation="portrait" r:id="rId1"/>
  <headerFooter alignWithMargins="0">
    <oddHeader xml:space="preserve">&amp;C&amp;"Arial,Félkövér"
Közvetett támogatások&amp;R4. tájékoztató tábla </oddHeader>
    <oddFooter>&amp;C&amp;8&amp;P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"/>
  <sheetViews>
    <sheetView showZeros="0" view="pageBreakPreview" zoomScale="92" zoomScaleNormal="100" zoomScaleSheetLayoutView="92" workbookViewId="0">
      <selection activeCell="B26" sqref="B26"/>
    </sheetView>
  </sheetViews>
  <sheetFormatPr defaultColWidth="12.42578125" defaultRowHeight="18.75" customHeight="1" x14ac:dyDescent="0.25"/>
  <cols>
    <col min="1" max="1" width="35.85546875" style="45" customWidth="1"/>
    <col min="2" max="2" width="14.85546875" style="47" customWidth="1"/>
    <col min="3" max="4" width="15.5703125" style="47" customWidth="1"/>
    <col min="5" max="5" width="14.85546875" style="47" customWidth="1"/>
    <col min="6" max="6" width="14.5703125" style="47" customWidth="1"/>
    <col min="7" max="7" width="16.140625" style="47" customWidth="1"/>
    <col min="8" max="8" width="15.85546875" style="47" customWidth="1"/>
    <col min="9" max="9" width="15.28515625" style="47" customWidth="1"/>
    <col min="10" max="10" width="16" style="47" customWidth="1"/>
    <col min="11" max="11" width="15.85546875" style="47" customWidth="1"/>
    <col min="12" max="12" width="15.28515625" style="47" customWidth="1"/>
    <col min="13" max="13" width="15.28515625" style="47" bestFit="1" customWidth="1"/>
    <col min="14" max="14" width="18.28515625" style="47" customWidth="1"/>
    <col min="15" max="15" width="19.140625" style="47" customWidth="1"/>
    <col min="16" max="16" width="17.42578125" style="48" customWidth="1"/>
    <col min="17" max="17" width="12.42578125" style="47"/>
    <col min="18" max="18" width="14.42578125" style="47" bestFit="1" customWidth="1"/>
    <col min="19" max="247" width="12.42578125" style="47"/>
    <col min="248" max="251" width="12.42578125" style="49"/>
    <col min="252" max="16384" width="12.42578125" style="32"/>
  </cols>
  <sheetData>
    <row r="1" spans="1:256" ht="39.200000000000003" customHeight="1" x14ac:dyDescent="0.25">
      <c r="B1" s="636" t="s">
        <v>74</v>
      </c>
      <c r="C1" s="636"/>
      <c r="D1" s="636"/>
      <c r="E1" s="636"/>
      <c r="F1" s="636"/>
      <c r="G1" s="636"/>
      <c r="H1" s="636"/>
      <c r="I1" s="636"/>
      <c r="J1" s="636"/>
      <c r="K1" s="636"/>
      <c r="L1" s="636"/>
      <c r="M1" s="636"/>
      <c r="N1" s="46" t="s">
        <v>75</v>
      </c>
      <c r="P1" s="48" t="s">
        <v>48</v>
      </c>
    </row>
    <row r="2" spans="1:256" ht="23.85" customHeight="1" x14ac:dyDescent="0.25">
      <c r="A2" s="50" t="s">
        <v>49</v>
      </c>
      <c r="B2" s="51" t="s">
        <v>50</v>
      </c>
      <c r="C2" s="51" t="s">
        <v>51</v>
      </c>
      <c r="D2" s="51" t="s">
        <v>52</v>
      </c>
      <c r="E2" s="51" t="s">
        <v>53</v>
      </c>
      <c r="F2" s="51" t="s">
        <v>54</v>
      </c>
      <c r="G2" s="51" t="s">
        <v>55</v>
      </c>
      <c r="H2" s="51" t="s">
        <v>56</v>
      </c>
      <c r="I2" s="51" t="s">
        <v>57</v>
      </c>
      <c r="J2" s="51" t="s">
        <v>58</v>
      </c>
      <c r="K2" s="51" t="s">
        <v>59</v>
      </c>
      <c r="L2" s="51" t="s">
        <v>60</v>
      </c>
      <c r="M2" s="51" t="s">
        <v>61</v>
      </c>
      <c r="N2" s="51" t="s">
        <v>62</v>
      </c>
    </row>
    <row r="3" spans="1:256" s="53" customFormat="1" ht="23.85" customHeight="1" x14ac:dyDescent="0.25">
      <c r="A3" s="52" t="s">
        <v>3</v>
      </c>
      <c r="P3" s="48"/>
      <c r="IN3" s="49"/>
      <c r="IO3" s="49"/>
      <c r="IP3" s="49"/>
      <c r="IQ3" s="49"/>
      <c r="IR3" s="32"/>
      <c r="IS3" s="32"/>
      <c r="IT3" s="32"/>
      <c r="IU3" s="32"/>
      <c r="IV3" s="32"/>
    </row>
    <row r="4" spans="1:256" ht="15.75" x14ac:dyDescent="0.25">
      <c r="A4" s="50" t="s">
        <v>6</v>
      </c>
      <c r="B4" s="54">
        <v>320000</v>
      </c>
      <c r="C4" s="54">
        <v>320000</v>
      </c>
      <c r="D4" s="54">
        <v>320000</v>
      </c>
      <c r="E4" s="54">
        <v>325000</v>
      </c>
      <c r="F4" s="54">
        <v>325000</v>
      </c>
      <c r="G4" s="54">
        <v>325000</v>
      </c>
      <c r="H4" s="54">
        <v>335561</v>
      </c>
      <c r="I4" s="54">
        <v>325000</v>
      </c>
      <c r="J4" s="54">
        <v>325000</v>
      </c>
      <c r="K4" s="54">
        <v>325000</v>
      </c>
      <c r="L4" s="54">
        <v>325000</v>
      </c>
      <c r="M4" s="54">
        <v>321000</v>
      </c>
      <c r="N4" s="54">
        <f t="shared" ref="N4:N22" si="0">SUM(B4:M4)</f>
        <v>3891561</v>
      </c>
      <c r="O4" s="47">
        <v>3891561</v>
      </c>
      <c r="P4" s="48">
        <f t="shared" ref="P4:P27" si="1">O4-N4</f>
        <v>0</v>
      </c>
    </row>
    <row r="5" spans="1:256" ht="15.75" x14ac:dyDescent="0.25">
      <c r="A5" s="50" t="s">
        <v>63</v>
      </c>
      <c r="B5" s="54">
        <v>45242</v>
      </c>
      <c r="C5" s="54">
        <v>45240</v>
      </c>
      <c r="D5" s="54">
        <v>45240</v>
      </c>
      <c r="E5" s="54">
        <v>45240</v>
      </c>
      <c r="F5" s="54">
        <f>45240+500</f>
        <v>45740</v>
      </c>
      <c r="G5" s="54">
        <v>55000</v>
      </c>
      <c r="H5" s="54">
        <v>45240</v>
      </c>
      <c r="I5" s="54">
        <v>45240</v>
      </c>
      <c r="J5" s="54">
        <v>45240</v>
      </c>
      <c r="K5" s="54">
        <v>45240</v>
      </c>
      <c r="L5" s="54">
        <f>45240+535</f>
        <v>45775</v>
      </c>
      <c r="M5" s="54">
        <v>55808</v>
      </c>
      <c r="N5" s="54">
        <f t="shared" si="0"/>
        <v>564245</v>
      </c>
      <c r="O5" s="47">
        <v>564245</v>
      </c>
      <c r="P5" s="48">
        <f t="shared" si="1"/>
        <v>0</v>
      </c>
    </row>
    <row r="6" spans="1:256" ht="15.75" x14ac:dyDescent="0.25">
      <c r="A6" s="50" t="s">
        <v>11</v>
      </c>
      <c r="B6" s="54">
        <v>450000</v>
      </c>
      <c r="C6" s="54">
        <v>450000</v>
      </c>
      <c r="D6" s="54">
        <v>450000</v>
      </c>
      <c r="E6" s="54">
        <v>450000</v>
      </c>
      <c r="F6" s="54">
        <v>450000</v>
      </c>
      <c r="G6" s="54">
        <v>500000</v>
      </c>
      <c r="H6" s="54">
        <v>450000</v>
      </c>
      <c r="I6" s="54">
        <v>450000</v>
      </c>
      <c r="J6" s="54">
        <v>450000</v>
      </c>
      <c r="K6" s="54">
        <v>450000</v>
      </c>
      <c r="L6" s="54">
        <v>450000</v>
      </c>
      <c r="M6" s="54">
        <v>500569</v>
      </c>
      <c r="N6" s="54">
        <f t="shared" si="0"/>
        <v>5500569</v>
      </c>
      <c r="O6" s="47">
        <v>5500569</v>
      </c>
      <c r="P6" s="48">
        <f t="shared" si="1"/>
        <v>0</v>
      </c>
    </row>
    <row r="7" spans="1:256" ht="15.75" x14ac:dyDescent="0.25">
      <c r="A7" s="50" t="s">
        <v>14</v>
      </c>
      <c r="B7" s="54">
        <v>15542</v>
      </c>
      <c r="C7" s="54">
        <v>15540</v>
      </c>
      <c r="D7" s="54">
        <v>15540</v>
      </c>
      <c r="E7" s="54">
        <v>15540</v>
      </c>
      <c r="F7" s="54">
        <v>15540</v>
      </c>
      <c r="G7" s="54">
        <v>15540</v>
      </c>
      <c r="H7" s="54">
        <v>15540</v>
      </c>
      <c r="I7" s="54">
        <v>15540</v>
      </c>
      <c r="J7" s="54">
        <v>15540</v>
      </c>
      <c r="K7" s="54">
        <v>15540</v>
      </c>
      <c r="L7" s="54">
        <v>15540</v>
      </c>
      <c r="M7" s="54">
        <v>15558</v>
      </c>
      <c r="N7" s="54">
        <f t="shared" si="0"/>
        <v>186500</v>
      </c>
      <c r="O7" s="47">
        <v>186500</v>
      </c>
      <c r="P7" s="48">
        <f t="shared" si="1"/>
        <v>0</v>
      </c>
    </row>
    <row r="8" spans="1:256" ht="15.75" x14ac:dyDescent="0.25">
      <c r="A8" s="50" t="s">
        <v>16</v>
      </c>
      <c r="B8" s="54">
        <v>56554</v>
      </c>
      <c r="C8" s="54">
        <v>56000</v>
      </c>
      <c r="D8" s="54">
        <v>156000</v>
      </c>
      <c r="E8" s="54">
        <v>339674</v>
      </c>
      <c r="F8" s="54">
        <v>356000</v>
      </c>
      <c r="G8" s="54">
        <v>500000</v>
      </c>
      <c r="H8" s="54">
        <v>156000</v>
      </c>
      <c r="I8" s="54">
        <v>156000</v>
      </c>
      <c r="J8" s="54">
        <v>600000</v>
      </c>
      <c r="K8" s="54">
        <v>156000</v>
      </c>
      <c r="L8" s="54">
        <v>332686</v>
      </c>
      <c r="M8" s="54">
        <v>156000</v>
      </c>
      <c r="N8" s="54">
        <f t="shared" si="0"/>
        <v>3020914</v>
      </c>
      <c r="O8" s="47">
        <v>3020914</v>
      </c>
      <c r="P8" s="48">
        <f t="shared" si="1"/>
        <v>0</v>
      </c>
    </row>
    <row r="9" spans="1:256" s="57" customFormat="1" ht="23.85" customHeight="1" x14ac:dyDescent="0.25">
      <c r="A9" s="55" t="s">
        <v>64</v>
      </c>
      <c r="B9" s="56">
        <f>SUM(B4:B8)</f>
        <v>887338</v>
      </c>
      <c r="C9" s="56">
        <f t="shared" ref="C9:M9" si="2">SUM(C4:C8)</f>
        <v>886780</v>
      </c>
      <c r="D9" s="56">
        <f t="shared" si="2"/>
        <v>986780</v>
      </c>
      <c r="E9" s="56">
        <f t="shared" si="2"/>
        <v>1175454</v>
      </c>
      <c r="F9" s="56">
        <f t="shared" si="2"/>
        <v>1192280</v>
      </c>
      <c r="G9" s="56">
        <f t="shared" si="2"/>
        <v>1395540</v>
      </c>
      <c r="H9" s="56">
        <f t="shared" si="2"/>
        <v>1002341</v>
      </c>
      <c r="I9" s="56">
        <f t="shared" si="2"/>
        <v>991780</v>
      </c>
      <c r="J9" s="56">
        <f t="shared" si="2"/>
        <v>1435780</v>
      </c>
      <c r="K9" s="56">
        <f t="shared" si="2"/>
        <v>991780</v>
      </c>
      <c r="L9" s="56">
        <f t="shared" si="2"/>
        <v>1169001</v>
      </c>
      <c r="M9" s="56">
        <f t="shared" si="2"/>
        <v>1048935</v>
      </c>
      <c r="N9" s="56">
        <f>SUM(N4:N8)</f>
        <v>13163789</v>
      </c>
      <c r="O9" s="47">
        <f>SUM(O4:O8)</f>
        <v>13163789</v>
      </c>
      <c r="P9" s="48"/>
      <c r="IN9" s="49"/>
      <c r="IO9" s="49"/>
      <c r="IP9" s="49"/>
      <c r="IQ9" s="49"/>
      <c r="IR9" s="32"/>
      <c r="IS9" s="32"/>
      <c r="IT9" s="32"/>
      <c r="IU9" s="32"/>
      <c r="IV9" s="32"/>
    </row>
    <row r="10" spans="1:256" ht="15.75" x14ac:dyDescent="0.25">
      <c r="A10" s="50" t="s">
        <v>18</v>
      </c>
      <c r="B10" s="58"/>
      <c r="C10" s="58">
        <v>150000</v>
      </c>
      <c r="D10" s="58"/>
      <c r="E10" s="58"/>
      <c r="F10" s="58">
        <v>500000</v>
      </c>
      <c r="G10" s="58"/>
      <c r="H10" s="58"/>
      <c r="I10" s="58"/>
      <c r="J10" s="58">
        <v>100709</v>
      </c>
      <c r="K10" s="58">
        <v>256349</v>
      </c>
      <c r="L10" s="58"/>
      <c r="M10" s="58"/>
      <c r="N10" s="54">
        <f t="shared" si="0"/>
        <v>1007058</v>
      </c>
      <c r="O10" s="47">
        <v>1007058</v>
      </c>
      <c r="P10" s="48">
        <f t="shared" si="1"/>
        <v>0</v>
      </c>
    </row>
    <row r="11" spans="1:256" ht="15.75" x14ac:dyDescent="0.25">
      <c r="A11" s="50" t="s">
        <v>20</v>
      </c>
      <c r="B11" s="58"/>
      <c r="C11" s="58">
        <v>15000</v>
      </c>
      <c r="D11" s="58"/>
      <c r="E11" s="58"/>
      <c r="F11" s="58">
        <v>250000</v>
      </c>
      <c r="G11" s="58"/>
      <c r="H11" s="58">
        <v>323199</v>
      </c>
      <c r="I11" s="58">
        <v>7824</v>
      </c>
      <c r="J11" s="58"/>
      <c r="K11" s="58"/>
      <c r="L11" s="58">
        <v>450000</v>
      </c>
      <c r="M11" s="59">
        <v>220000</v>
      </c>
      <c r="N11" s="54">
        <f>SUM(B11:M11)</f>
        <v>1266023</v>
      </c>
      <c r="O11" s="47">
        <v>1266023</v>
      </c>
      <c r="P11" s="48">
        <f t="shared" si="1"/>
        <v>0</v>
      </c>
    </row>
    <row r="12" spans="1:256" ht="15.75" x14ac:dyDescent="0.25">
      <c r="A12" s="50" t="s">
        <v>22</v>
      </c>
      <c r="B12" s="58"/>
      <c r="C12" s="58"/>
      <c r="D12" s="58"/>
      <c r="E12" s="58"/>
      <c r="F12" s="58"/>
      <c r="G12" s="58"/>
      <c r="H12" s="58"/>
      <c r="I12" s="58"/>
      <c r="J12" s="58">
        <v>19791</v>
      </c>
      <c r="K12" s="58"/>
      <c r="L12" s="58"/>
      <c r="M12" s="58"/>
      <c r="N12" s="54">
        <f>SUM(B12:M12)</f>
        <v>19791</v>
      </c>
      <c r="O12" s="47">
        <v>19791</v>
      </c>
      <c r="P12" s="48">
        <f t="shared" si="1"/>
        <v>0</v>
      </c>
    </row>
    <row r="13" spans="1:256" s="57" customFormat="1" ht="23.85" customHeight="1" x14ac:dyDescent="0.25">
      <c r="A13" s="55" t="s">
        <v>65</v>
      </c>
      <c r="B13" s="56">
        <f>SUM(B10:B12)</f>
        <v>0</v>
      </c>
      <c r="C13" s="56">
        <f t="shared" ref="C13:N13" si="3">SUM(C10:C12)</f>
        <v>165000</v>
      </c>
      <c r="D13" s="56">
        <f t="shared" si="3"/>
        <v>0</v>
      </c>
      <c r="E13" s="56">
        <f t="shared" si="3"/>
        <v>0</v>
      </c>
      <c r="F13" s="56">
        <f t="shared" si="3"/>
        <v>750000</v>
      </c>
      <c r="G13" s="56">
        <f t="shared" si="3"/>
        <v>0</v>
      </c>
      <c r="H13" s="56">
        <f t="shared" si="3"/>
        <v>323199</v>
      </c>
      <c r="I13" s="56">
        <f t="shared" si="3"/>
        <v>7824</v>
      </c>
      <c r="J13" s="56">
        <f t="shared" si="3"/>
        <v>120500</v>
      </c>
      <c r="K13" s="56">
        <f t="shared" si="3"/>
        <v>256349</v>
      </c>
      <c r="L13" s="56">
        <f t="shared" si="3"/>
        <v>450000</v>
      </c>
      <c r="M13" s="56">
        <f t="shared" si="3"/>
        <v>220000</v>
      </c>
      <c r="N13" s="56">
        <f t="shared" si="3"/>
        <v>2292872</v>
      </c>
      <c r="O13" s="47">
        <f>SUM(O10:O12)</f>
        <v>2292872</v>
      </c>
      <c r="P13" s="48">
        <f t="shared" si="1"/>
        <v>0</v>
      </c>
      <c r="IN13" s="49"/>
      <c r="IO13" s="49"/>
      <c r="IP13" s="49"/>
      <c r="IQ13" s="49"/>
      <c r="IR13" s="32"/>
      <c r="IS13" s="32"/>
      <c r="IT13" s="32"/>
      <c r="IU13" s="32"/>
      <c r="IV13" s="32"/>
    </row>
    <row r="14" spans="1:256" s="57" customFormat="1" ht="23.85" customHeight="1" x14ac:dyDescent="0.25">
      <c r="A14" s="55" t="s">
        <v>66</v>
      </c>
      <c r="B14" s="56">
        <v>17376</v>
      </c>
      <c r="C14" s="56">
        <v>17000</v>
      </c>
      <c r="D14" s="56">
        <v>17000</v>
      </c>
      <c r="E14" s="56"/>
      <c r="F14" s="56"/>
      <c r="G14" s="56"/>
      <c r="H14" s="56"/>
      <c r="I14" s="56"/>
      <c r="J14" s="56"/>
      <c r="K14" s="56"/>
      <c r="L14" s="56"/>
      <c r="M14" s="56">
        <v>1100000</v>
      </c>
      <c r="N14" s="56">
        <f>SUM(B14:M14)</f>
        <v>1151376</v>
      </c>
      <c r="O14" s="47">
        <v>1151376</v>
      </c>
      <c r="P14" s="48">
        <f t="shared" si="1"/>
        <v>0</v>
      </c>
      <c r="IN14" s="49"/>
      <c r="IO14" s="49"/>
      <c r="IP14" s="49"/>
      <c r="IQ14" s="49"/>
      <c r="IR14" s="32"/>
      <c r="IS14" s="32"/>
      <c r="IT14" s="32"/>
      <c r="IU14" s="32"/>
      <c r="IV14" s="32"/>
    </row>
    <row r="15" spans="1:256" s="57" customFormat="1" ht="23.85" customHeight="1" x14ac:dyDescent="0.25">
      <c r="A15" s="60" t="s">
        <v>67</v>
      </c>
      <c r="B15" s="61">
        <f t="shared" ref="B15:M15" si="4">B9+B13+B14</f>
        <v>904714</v>
      </c>
      <c r="C15" s="61">
        <f t="shared" si="4"/>
        <v>1068780</v>
      </c>
      <c r="D15" s="61">
        <f t="shared" si="4"/>
        <v>1003780</v>
      </c>
      <c r="E15" s="61">
        <f t="shared" si="4"/>
        <v>1175454</v>
      </c>
      <c r="F15" s="61">
        <f t="shared" si="4"/>
        <v>1942280</v>
      </c>
      <c r="G15" s="61">
        <f t="shared" si="4"/>
        <v>1395540</v>
      </c>
      <c r="H15" s="61">
        <f t="shared" si="4"/>
        <v>1325540</v>
      </c>
      <c r="I15" s="61">
        <f t="shared" si="4"/>
        <v>999604</v>
      </c>
      <c r="J15" s="61">
        <f t="shared" si="4"/>
        <v>1556280</v>
      </c>
      <c r="K15" s="61">
        <f t="shared" si="4"/>
        <v>1248129</v>
      </c>
      <c r="L15" s="61">
        <f t="shared" si="4"/>
        <v>1619001</v>
      </c>
      <c r="M15" s="61">
        <f t="shared" si="4"/>
        <v>2368935</v>
      </c>
      <c r="N15" s="61">
        <f>N9+N13+N14+1</f>
        <v>16608038</v>
      </c>
      <c r="O15" s="47">
        <f>+O9+O13+O14</f>
        <v>16608037</v>
      </c>
      <c r="P15" s="48"/>
      <c r="IN15" s="49"/>
      <c r="IO15" s="49"/>
      <c r="IP15" s="49"/>
      <c r="IQ15" s="49"/>
      <c r="IR15" s="32"/>
      <c r="IS15" s="32"/>
      <c r="IT15" s="32"/>
      <c r="IU15" s="32"/>
      <c r="IV15" s="32"/>
    </row>
    <row r="16" spans="1:256" s="53" customFormat="1" ht="23.85" customHeight="1" x14ac:dyDescent="0.25">
      <c r="A16" s="52" t="s">
        <v>2</v>
      </c>
      <c r="N16" s="53">
        <f t="shared" si="0"/>
        <v>0</v>
      </c>
      <c r="P16" s="48">
        <f t="shared" si="1"/>
        <v>0</v>
      </c>
      <c r="IN16" s="49"/>
      <c r="IO16" s="49"/>
      <c r="IP16" s="49"/>
      <c r="IQ16" s="49"/>
      <c r="IR16" s="32"/>
      <c r="IS16" s="32"/>
      <c r="IT16" s="32"/>
      <c r="IU16" s="32"/>
      <c r="IV16" s="32"/>
    </row>
    <row r="17" spans="1:256" ht="29.25" customHeight="1" x14ac:dyDescent="0.25">
      <c r="A17" s="50" t="s">
        <v>5</v>
      </c>
      <c r="B17" s="54">
        <v>192000</v>
      </c>
      <c r="C17" s="54">
        <v>192000</v>
      </c>
      <c r="D17" s="54">
        <v>192000</v>
      </c>
      <c r="E17" s="54">
        <v>192000</v>
      </c>
      <c r="F17" s="54">
        <v>192000</v>
      </c>
      <c r="G17" s="54">
        <v>192000</v>
      </c>
      <c r="H17" s="54">
        <v>192000</v>
      </c>
      <c r="I17" s="54">
        <v>192000</v>
      </c>
      <c r="J17" s="54">
        <v>192000</v>
      </c>
      <c r="K17" s="54">
        <v>192000</v>
      </c>
      <c r="L17" s="54">
        <f>192000+3617</f>
        <v>195617</v>
      </c>
      <c r="M17" s="54">
        <v>192000</v>
      </c>
      <c r="N17" s="54">
        <f t="shared" si="0"/>
        <v>2307617</v>
      </c>
      <c r="O17" s="47">
        <v>2307617</v>
      </c>
      <c r="P17" s="48">
        <f t="shared" si="1"/>
        <v>0</v>
      </c>
    </row>
    <row r="18" spans="1:256" ht="15.75" x14ac:dyDescent="0.25">
      <c r="A18" s="50" t="s">
        <v>8</v>
      </c>
      <c r="B18" s="54"/>
      <c r="C18" s="54">
        <v>20000</v>
      </c>
      <c r="D18" s="54">
        <f>1450000+5164</f>
        <v>1455164</v>
      </c>
      <c r="E18" s="54">
        <v>10000</v>
      </c>
      <c r="F18" s="54">
        <v>10000</v>
      </c>
      <c r="G18" s="54">
        <v>10000</v>
      </c>
      <c r="H18" s="54">
        <v>5000</v>
      </c>
      <c r="I18" s="54">
        <v>5000</v>
      </c>
      <c r="J18" s="54">
        <v>1450000</v>
      </c>
      <c r="K18" s="54">
        <v>10000</v>
      </c>
      <c r="L18" s="54">
        <v>6315</v>
      </c>
      <c r="M18" s="54">
        <v>10000</v>
      </c>
      <c r="N18" s="54">
        <f t="shared" si="0"/>
        <v>2991479</v>
      </c>
      <c r="O18" s="47">
        <v>2991479</v>
      </c>
      <c r="P18" s="48">
        <f t="shared" si="1"/>
        <v>0</v>
      </c>
    </row>
    <row r="19" spans="1:256" ht="15.75" x14ac:dyDescent="0.25">
      <c r="A19" s="50" t="s">
        <v>10</v>
      </c>
      <c r="B19" s="54">
        <v>100000</v>
      </c>
      <c r="C19" s="54">
        <v>150000</v>
      </c>
      <c r="D19" s="54">
        <v>450000</v>
      </c>
      <c r="E19" s="54">
        <v>350000</v>
      </c>
      <c r="F19" s="54">
        <v>350000</v>
      </c>
      <c r="G19" s="54">
        <v>500000</v>
      </c>
      <c r="H19" s="54">
        <v>250000</v>
      </c>
      <c r="I19" s="54">
        <v>250000</v>
      </c>
      <c r="J19" s="54">
        <v>368288</v>
      </c>
      <c r="K19" s="54">
        <v>100000</v>
      </c>
      <c r="L19" s="54">
        <v>100000</v>
      </c>
      <c r="M19" s="54">
        <v>100000</v>
      </c>
      <c r="N19" s="54">
        <f t="shared" si="0"/>
        <v>3068288</v>
      </c>
      <c r="O19" s="47">
        <v>3068288</v>
      </c>
      <c r="P19" s="48">
        <f t="shared" si="1"/>
        <v>0</v>
      </c>
    </row>
    <row r="20" spans="1:256" ht="15.75" x14ac:dyDescent="0.25">
      <c r="A20" s="50" t="s">
        <v>13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>
        <f t="shared" si="0"/>
        <v>0</v>
      </c>
      <c r="O20" s="47">
        <v>0</v>
      </c>
      <c r="P20" s="48">
        <f t="shared" si="1"/>
        <v>0</v>
      </c>
    </row>
    <row r="21" spans="1:256" s="57" customFormat="1" ht="23.85" customHeight="1" x14ac:dyDescent="0.25">
      <c r="A21" s="55" t="s">
        <v>68</v>
      </c>
      <c r="B21" s="56">
        <f>SUM(B17:B20)</f>
        <v>292000</v>
      </c>
      <c r="C21" s="56">
        <f t="shared" ref="C21:M21" si="5">SUM(C17:C20)</f>
        <v>362000</v>
      </c>
      <c r="D21" s="56">
        <f t="shared" si="5"/>
        <v>2097164</v>
      </c>
      <c r="E21" s="56">
        <f t="shared" si="5"/>
        <v>552000</v>
      </c>
      <c r="F21" s="56">
        <f t="shared" si="5"/>
        <v>552000</v>
      </c>
      <c r="G21" s="56">
        <f t="shared" si="5"/>
        <v>702000</v>
      </c>
      <c r="H21" s="56">
        <f t="shared" si="5"/>
        <v>447000</v>
      </c>
      <c r="I21" s="56">
        <f t="shared" si="5"/>
        <v>447000</v>
      </c>
      <c r="J21" s="56">
        <f t="shared" si="5"/>
        <v>2010288</v>
      </c>
      <c r="K21" s="56">
        <f t="shared" si="5"/>
        <v>302000</v>
      </c>
      <c r="L21" s="56">
        <f t="shared" si="5"/>
        <v>301932</v>
      </c>
      <c r="M21" s="56">
        <f t="shared" si="5"/>
        <v>302000</v>
      </c>
      <c r="N21" s="56">
        <f t="shared" si="0"/>
        <v>8367384</v>
      </c>
      <c r="O21" s="47">
        <f>SUM(O17:O20)</f>
        <v>8367384</v>
      </c>
      <c r="P21" s="48">
        <f t="shared" si="1"/>
        <v>0</v>
      </c>
      <c r="IN21" s="49"/>
      <c r="IO21" s="49"/>
      <c r="IP21" s="49"/>
      <c r="IQ21" s="49"/>
      <c r="IR21" s="32"/>
      <c r="IS21" s="32"/>
      <c r="IT21" s="32"/>
      <c r="IU21" s="32"/>
      <c r="IV21" s="32"/>
    </row>
    <row r="22" spans="1:256" ht="26.25" x14ac:dyDescent="0.25">
      <c r="A22" s="62" t="s">
        <v>17</v>
      </c>
      <c r="B22" s="54"/>
      <c r="C22" s="54"/>
      <c r="D22" s="54"/>
      <c r="E22" s="54"/>
      <c r="F22" s="54"/>
      <c r="G22" s="54"/>
      <c r="H22" s="54"/>
      <c r="I22" s="54"/>
      <c r="J22" s="54"/>
      <c r="K22" s="54">
        <v>87464</v>
      </c>
      <c r="L22" s="54"/>
      <c r="M22" s="54"/>
      <c r="N22" s="54">
        <f t="shared" si="0"/>
        <v>87464</v>
      </c>
      <c r="O22" s="47">
        <v>87464</v>
      </c>
      <c r="P22" s="48">
        <f t="shared" si="1"/>
        <v>0</v>
      </c>
    </row>
    <row r="23" spans="1:256" ht="15.75" x14ac:dyDescent="0.25">
      <c r="A23" s="62" t="s">
        <v>19</v>
      </c>
      <c r="B23" s="54"/>
      <c r="C23" s="54"/>
      <c r="D23" s="54"/>
      <c r="E23" s="54"/>
      <c r="F23" s="54"/>
      <c r="G23" s="54"/>
      <c r="H23" s="54">
        <v>100000</v>
      </c>
      <c r="I23" s="54"/>
      <c r="J23" s="54">
        <v>100000</v>
      </c>
      <c r="K23" s="54">
        <v>300000</v>
      </c>
      <c r="L23" s="54">
        <v>550000</v>
      </c>
      <c r="M23" s="54">
        <v>300000</v>
      </c>
      <c r="N23" s="54">
        <f>SUM(B23:M23)</f>
        <v>1350000</v>
      </c>
      <c r="O23" s="47">
        <v>1350000</v>
      </c>
      <c r="P23" s="48">
        <f t="shared" si="1"/>
        <v>0</v>
      </c>
    </row>
    <row r="24" spans="1:256" ht="15.75" x14ac:dyDescent="0.25">
      <c r="A24" s="62" t="s">
        <v>21</v>
      </c>
      <c r="B24" s="54"/>
      <c r="C24" s="54"/>
      <c r="D24" s="54"/>
      <c r="E24" s="54"/>
      <c r="F24" s="54"/>
      <c r="G24" s="54"/>
      <c r="H24" s="54"/>
      <c r="I24" s="54"/>
      <c r="J24" s="54">
        <v>9000</v>
      </c>
      <c r="K24" s="54"/>
      <c r="L24" s="54"/>
      <c r="M24" s="54"/>
      <c r="N24" s="54">
        <f>SUM(B24:M24)</f>
        <v>9000</v>
      </c>
      <c r="O24" s="47">
        <v>9000</v>
      </c>
      <c r="P24" s="48">
        <f t="shared" si="1"/>
        <v>0</v>
      </c>
    </row>
    <row r="25" spans="1:256" ht="22.7" customHeight="1" x14ac:dyDescent="0.25">
      <c r="A25" s="55" t="s">
        <v>69</v>
      </c>
      <c r="B25" s="56">
        <f>SUM(B22:B24)</f>
        <v>0</v>
      </c>
      <c r="C25" s="56">
        <f>SUM(C22:C24)</f>
        <v>0</v>
      </c>
      <c r="D25" s="56">
        <f t="shared" ref="D25:N25" si="6">SUM(D22:D24)</f>
        <v>0</v>
      </c>
      <c r="E25" s="56">
        <f t="shared" si="6"/>
        <v>0</v>
      </c>
      <c r="F25" s="56">
        <f t="shared" si="6"/>
        <v>0</v>
      </c>
      <c r="G25" s="56">
        <f t="shared" si="6"/>
        <v>0</v>
      </c>
      <c r="H25" s="56">
        <f t="shared" si="6"/>
        <v>100000</v>
      </c>
      <c r="I25" s="56">
        <f t="shared" si="6"/>
        <v>0</v>
      </c>
      <c r="J25" s="56">
        <f t="shared" si="6"/>
        <v>109000</v>
      </c>
      <c r="K25" s="56">
        <f t="shared" si="6"/>
        <v>387464</v>
      </c>
      <c r="L25" s="56">
        <f t="shared" si="6"/>
        <v>550000</v>
      </c>
      <c r="M25" s="56">
        <f t="shared" si="6"/>
        <v>300000</v>
      </c>
      <c r="N25" s="56">
        <f t="shared" si="6"/>
        <v>1446464</v>
      </c>
      <c r="O25" s="47">
        <f>SUM(O22:O24)</f>
        <v>1446464</v>
      </c>
    </row>
    <row r="26" spans="1:256" ht="25.5" customHeight="1" x14ac:dyDescent="0.25">
      <c r="A26" s="55" t="s">
        <v>70</v>
      </c>
      <c r="B26" s="56">
        <v>6660000</v>
      </c>
      <c r="C26" s="56"/>
      <c r="D26" s="56"/>
      <c r="E26" s="56"/>
      <c r="F26" s="56">
        <v>134190</v>
      </c>
      <c r="G26" s="56"/>
      <c r="H26" s="56"/>
      <c r="I26" s="56"/>
      <c r="J26" s="56"/>
      <c r="K26" s="56"/>
      <c r="L26" s="56"/>
      <c r="M26" s="56"/>
      <c r="N26" s="56">
        <f>SUM(B26:M26)</f>
        <v>6794190</v>
      </c>
      <c r="O26" s="47">
        <v>6794190</v>
      </c>
      <c r="P26" s="48">
        <f t="shared" si="1"/>
        <v>0</v>
      </c>
    </row>
    <row r="27" spans="1:256" s="57" customFormat="1" ht="23.85" customHeight="1" x14ac:dyDescent="0.25">
      <c r="A27" s="60" t="s">
        <v>71</v>
      </c>
      <c r="B27" s="61">
        <f t="shared" ref="B27:M27" si="7">B21+B25+B26</f>
        <v>6952000</v>
      </c>
      <c r="C27" s="61">
        <f t="shared" si="7"/>
        <v>362000</v>
      </c>
      <c r="D27" s="61">
        <f t="shared" si="7"/>
        <v>2097164</v>
      </c>
      <c r="E27" s="61">
        <f t="shared" si="7"/>
        <v>552000</v>
      </c>
      <c r="F27" s="61">
        <f t="shared" si="7"/>
        <v>686190</v>
      </c>
      <c r="G27" s="61">
        <f t="shared" si="7"/>
        <v>702000</v>
      </c>
      <c r="H27" s="61">
        <f t="shared" si="7"/>
        <v>547000</v>
      </c>
      <c r="I27" s="61">
        <f t="shared" si="7"/>
        <v>447000</v>
      </c>
      <c r="J27" s="61">
        <f t="shared" si="7"/>
        <v>2119288</v>
      </c>
      <c r="K27" s="61">
        <f t="shared" si="7"/>
        <v>689464</v>
      </c>
      <c r="L27" s="61">
        <f t="shared" si="7"/>
        <v>851932</v>
      </c>
      <c r="M27" s="61">
        <f t="shared" si="7"/>
        <v>602000</v>
      </c>
      <c r="N27" s="61">
        <f>SUM(B27:M27)</f>
        <v>16608038</v>
      </c>
      <c r="O27" s="47">
        <f>+O21+O25+O26</f>
        <v>16608038</v>
      </c>
      <c r="P27" s="48">
        <f t="shared" si="1"/>
        <v>0</v>
      </c>
      <c r="IN27" s="49"/>
      <c r="IO27" s="49"/>
      <c r="IP27" s="49"/>
      <c r="IQ27" s="49"/>
      <c r="IR27" s="32"/>
      <c r="IS27" s="32"/>
      <c r="IT27" s="32"/>
      <c r="IU27" s="32"/>
      <c r="IV27" s="32"/>
    </row>
    <row r="28" spans="1:256" ht="23.85" customHeight="1" x14ac:dyDescent="0.25">
      <c r="A28" s="50" t="s">
        <v>72</v>
      </c>
      <c r="B28" s="54">
        <f>B27-B15</f>
        <v>6047286</v>
      </c>
      <c r="C28" s="54">
        <f t="shared" ref="C28:L28" si="8">C27-C15+B28</f>
        <v>5340506</v>
      </c>
      <c r="D28" s="54">
        <f t="shared" si="8"/>
        <v>6433890</v>
      </c>
      <c r="E28" s="54">
        <f t="shared" si="8"/>
        <v>5810436</v>
      </c>
      <c r="F28" s="54">
        <f t="shared" si="8"/>
        <v>4554346</v>
      </c>
      <c r="G28" s="54">
        <f t="shared" si="8"/>
        <v>3860806</v>
      </c>
      <c r="H28" s="54">
        <f t="shared" si="8"/>
        <v>3082266</v>
      </c>
      <c r="I28" s="54">
        <f t="shared" si="8"/>
        <v>2529662</v>
      </c>
      <c r="J28" s="54">
        <f t="shared" si="8"/>
        <v>3092670</v>
      </c>
      <c r="K28" s="54">
        <f t="shared" si="8"/>
        <v>2534005</v>
      </c>
      <c r="L28" s="54">
        <f t="shared" si="8"/>
        <v>1766936</v>
      </c>
      <c r="M28" s="63"/>
      <c r="N28" s="54"/>
    </row>
  </sheetData>
  <mergeCells count="1">
    <mergeCell ref="B1:M1"/>
  </mergeCells>
  <printOptions horizontalCentered="1"/>
  <pageMargins left="0.59055118110236227" right="0.59055118110236227" top="0.78740157480314965" bottom="0.74803149606299213" header="0.62992125984251968" footer="0.62992125984251968"/>
  <pageSetup paperSize="9" scale="53" firstPageNumber="0" orientation="landscape" r:id="rId1"/>
  <headerFooter alignWithMargins="0">
    <oddHeader xml:space="preserve">&amp;C&amp;"Times New Roman,Normál"&amp;14Előirányzat felhasználási ütemterv&amp;R 5. tájékoztató tábla </oddHeader>
    <oddFooter>&amp;C&amp;8&amp;P</oddFooter>
  </headerFooter>
  <colBreaks count="1" manualBreakCount="1">
    <brk id="14" max="2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view="pageBreakPreview" zoomScale="85" zoomScaleNormal="100" zoomScaleSheetLayoutView="85" workbookViewId="0">
      <selection activeCell="E47" sqref="E47"/>
    </sheetView>
  </sheetViews>
  <sheetFormatPr defaultColWidth="9.140625" defaultRowHeight="14.25" x14ac:dyDescent="0.2"/>
  <cols>
    <col min="1" max="1" width="6.5703125" style="2" customWidth="1"/>
    <col min="2" max="2" width="43.85546875" style="3" customWidth="1"/>
    <col min="3" max="3" width="18.85546875" style="5" bestFit="1" customWidth="1"/>
    <col min="4" max="4" width="18.85546875" style="5" customWidth="1"/>
    <col min="5" max="5" width="17.5703125" style="4" customWidth="1"/>
    <col min="6" max="6" width="17.7109375" style="4" customWidth="1"/>
    <col min="7" max="7" width="17.85546875" style="4" customWidth="1"/>
    <col min="8" max="8" width="17.28515625" style="4" customWidth="1"/>
    <col min="9" max="9" width="17.7109375" style="4" hidden="1" customWidth="1"/>
    <col min="10" max="10" width="18" style="4" hidden="1" customWidth="1"/>
    <col min="11" max="11" width="20" style="4" hidden="1" customWidth="1"/>
    <col min="12" max="12" width="21.5703125" style="3" customWidth="1"/>
    <col min="13" max="13" width="22.85546875" style="2" customWidth="1"/>
    <col min="14" max="16384" width="9.140625" style="2"/>
  </cols>
  <sheetData>
    <row r="1" spans="1:13" s="1" customFormat="1" ht="23.25" customHeight="1" x14ac:dyDescent="0.25">
      <c r="A1" s="639" t="s">
        <v>23</v>
      </c>
      <c r="B1" s="639"/>
      <c r="C1" s="639"/>
      <c r="D1" s="639"/>
      <c r="E1" s="639"/>
      <c r="F1" s="639"/>
      <c r="G1" s="639"/>
      <c r="H1" s="639"/>
      <c r="I1" s="639"/>
      <c r="J1" s="639"/>
      <c r="K1" s="9"/>
      <c r="L1" s="10"/>
      <c r="M1" s="11"/>
    </row>
    <row r="2" spans="1:13" ht="33" customHeight="1" x14ac:dyDescent="0.25">
      <c r="A2" s="12"/>
      <c r="B2" s="13"/>
      <c r="C2" s="14"/>
      <c r="D2" s="14"/>
      <c r="E2" s="15"/>
      <c r="F2" s="15"/>
      <c r="G2" s="15"/>
      <c r="H2" s="66" t="s">
        <v>0</v>
      </c>
      <c r="I2" s="66"/>
      <c r="K2" s="15"/>
      <c r="L2" s="13"/>
      <c r="M2" s="12"/>
    </row>
    <row r="3" spans="1:13" s="6" customFormat="1" ht="15.75" x14ac:dyDescent="0.25">
      <c r="A3" s="640" t="s">
        <v>1</v>
      </c>
      <c r="B3" s="642" t="s">
        <v>24</v>
      </c>
      <c r="C3" s="644" t="s">
        <v>25</v>
      </c>
      <c r="D3" s="637" t="s">
        <v>26</v>
      </c>
      <c r="E3" s="637" t="s">
        <v>76</v>
      </c>
      <c r="F3" s="646" t="s">
        <v>27</v>
      </c>
      <c r="G3" s="647"/>
      <c r="H3" s="647"/>
      <c r="I3" s="647"/>
      <c r="J3" s="648"/>
      <c r="K3" s="16">
        <v>2020</v>
      </c>
      <c r="L3" s="637" t="s">
        <v>28</v>
      </c>
      <c r="M3" s="637" t="s">
        <v>29</v>
      </c>
    </row>
    <row r="4" spans="1:13" ht="32.25" customHeight="1" x14ac:dyDescent="0.25">
      <c r="A4" s="641"/>
      <c r="B4" s="643"/>
      <c r="C4" s="641"/>
      <c r="D4" s="645"/>
      <c r="E4" s="638"/>
      <c r="F4" s="17" t="s">
        <v>30</v>
      </c>
      <c r="G4" s="17" t="s">
        <v>39</v>
      </c>
      <c r="H4" s="17" t="s">
        <v>73</v>
      </c>
      <c r="I4" s="17" t="s">
        <v>77</v>
      </c>
      <c r="J4" s="17" t="s">
        <v>78</v>
      </c>
      <c r="K4" s="18"/>
      <c r="L4" s="638"/>
      <c r="M4" s="638"/>
    </row>
    <row r="5" spans="1:13" s="7" customFormat="1" ht="28.5" customHeight="1" x14ac:dyDescent="0.25">
      <c r="A5" s="19" t="s">
        <v>31</v>
      </c>
      <c r="B5" s="20" t="s">
        <v>32</v>
      </c>
      <c r="C5" s="21"/>
      <c r="D5" s="21"/>
      <c r="E5" s="21">
        <f>SUM(E6)</f>
        <v>0</v>
      </c>
      <c r="F5" s="21">
        <f t="shared" ref="F5:M5" si="0">SUM(F6)</f>
        <v>0</v>
      </c>
      <c r="G5" s="21">
        <f t="shared" si="0"/>
        <v>0</v>
      </c>
      <c r="H5" s="21">
        <f t="shared" si="0"/>
        <v>0</v>
      </c>
      <c r="I5" s="21">
        <f t="shared" si="0"/>
        <v>0</v>
      </c>
      <c r="J5" s="21">
        <f t="shared" si="0"/>
        <v>0</v>
      </c>
      <c r="K5" s="21">
        <f t="shared" si="0"/>
        <v>0</v>
      </c>
      <c r="L5" s="21">
        <f t="shared" si="0"/>
        <v>0</v>
      </c>
      <c r="M5" s="21">
        <f t="shared" si="0"/>
        <v>0</v>
      </c>
    </row>
    <row r="6" spans="1:13" ht="28.5" customHeight="1" x14ac:dyDescent="0.2">
      <c r="A6" s="22"/>
      <c r="B6" s="23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13" s="7" customFormat="1" ht="28.5" customHeight="1" x14ac:dyDescent="0.25">
      <c r="A7" s="19" t="s">
        <v>7</v>
      </c>
      <c r="B7" s="20" t="s">
        <v>33</v>
      </c>
      <c r="C7" s="21"/>
      <c r="D7" s="21"/>
      <c r="E7" s="21">
        <f>SUM(E8)</f>
        <v>0</v>
      </c>
      <c r="F7" s="21">
        <f>SUM(F8)</f>
        <v>0</v>
      </c>
      <c r="G7" s="21">
        <f>SUM(G8)</f>
        <v>0</v>
      </c>
      <c r="H7" s="21">
        <f t="shared" ref="H7:L7" si="1">SUM(H8:H9)</f>
        <v>0</v>
      </c>
      <c r="I7" s="21">
        <f t="shared" si="1"/>
        <v>0</v>
      </c>
      <c r="J7" s="21">
        <f t="shared" si="1"/>
        <v>0</v>
      </c>
      <c r="K7" s="21">
        <f t="shared" si="1"/>
        <v>0</v>
      </c>
      <c r="L7" s="21">
        <f t="shared" si="1"/>
        <v>0</v>
      </c>
      <c r="M7" s="21">
        <f>SUM(M8)</f>
        <v>0</v>
      </c>
    </row>
    <row r="8" spans="1:13" ht="28.5" customHeight="1" x14ac:dyDescent="0.2">
      <c r="A8" s="22"/>
      <c r="B8" s="23"/>
      <c r="C8" s="65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28.5" customHeight="1" x14ac:dyDescent="0.2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s="7" customFormat="1" ht="28.5" customHeight="1" x14ac:dyDescent="0.25">
      <c r="A10" s="19" t="s">
        <v>34</v>
      </c>
      <c r="B10" s="20" t="s">
        <v>35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s="7" customFormat="1" ht="28.5" hidden="1" customHeight="1" x14ac:dyDescent="0.25">
      <c r="A11" s="19" t="s">
        <v>12</v>
      </c>
      <c r="B11" s="20" t="s">
        <v>36</v>
      </c>
      <c r="C11" s="21"/>
      <c r="D11" s="21"/>
      <c r="E11" s="21">
        <f>SUM(E12:E17)</f>
        <v>0</v>
      </c>
      <c r="F11" s="21">
        <f t="shared" ref="F11:M11" si="2">SUM(F12:F17)</f>
        <v>0</v>
      </c>
      <c r="G11" s="21">
        <f t="shared" si="2"/>
        <v>0</v>
      </c>
      <c r="H11" s="21">
        <f t="shared" si="2"/>
        <v>0</v>
      </c>
      <c r="I11" s="21">
        <f t="shared" si="2"/>
        <v>0</v>
      </c>
      <c r="J11" s="21">
        <f t="shared" si="2"/>
        <v>0</v>
      </c>
      <c r="K11" s="21">
        <f t="shared" si="2"/>
        <v>0</v>
      </c>
      <c r="L11" s="21">
        <f t="shared" si="2"/>
        <v>0</v>
      </c>
      <c r="M11" s="21">
        <f t="shared" si="2"/>
        <v>0</v>
      </c>
    </row>
    <row r="12" spans="1:13" ht="28.5" hidden="1" customHeight="1" x14ac:dyDescent="0.2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28.5" hidden="1" customHeight="1" x14ac:dyDescent="0.2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</row>
    <row r="14" spans="1:13" ht="28.5" hidden="1" customHeight="1" x14ac:dyDescent="0.2">
      <c r="A14" s="22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3" ht="28.5" hidden="1" customHeight="1" x14ac:dyDescent="0.2">
      <c r="A15" s="22"/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  <row r="16" spans="1:13" ht="28.5" hidden="1" customHeight="1" x14ac:dyDescent="0.2">
      <c r="A16" s="22"/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</row>
    <row r="17" spans="1:13" ht="28.5" hidden="1" customHeight="1" x14ac:dyDescent="0.2">
      <c r="A17" s="22"/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13" s="7" customFormat="1" ht="28.5" hidden="1" customHeight="1" x14ac:dyDescent="0.25">
      <c r="A18" s="19" t="s">
        <v>15</v>
      </c>
      <c r="B18" s="20" t="s">
        <v>37</v>
      </c>
      <c r="C18" s="21"/>
      <c r="D18" s="21"/>
      <c r="E18" s="21">
        <f>SUM(E19)</f>
        <v>0</v>
      </c>
      <c r="F18" s="21">
        <f t="shared" ref="F18:M18" si="3">SUM(F19)</f>
        <v>0</v>
      </c>
      <c r="G18" s="21">
        <f t="shared" si="3"/>
        <v>0</v>
      </c>
      <c r="H18" s="21">
        <f t="shared" si="3"/>
        <v>0</v>
      </c>
      <c r="I18" s="21">
        <f t="shared" si="3"/>
        <v>0</v>
      </c>
      <c r="J18" s="21">
        <f t="shared" si="3"/>
        <v>0</v>
      </c>
      <c r="K18" s="21">
        <f t="shared" si="3"/>
        <v>0</v>
      </c>
      <c r="L18" s="21">
        <f t="shared" si="3"/>
        <v>0</v>
      </c>
      <c r="M18" s="21">
        <f t="shared" si="3"/>
        <v>0</v>
      </c>
    </row>
    <row r="19" spans="1:13" s="8" customFormat="1" ht="28.5" hidden="1" customHeight="1" x14ac:dyDescent="0.25">
      <c r="A19" s="22"/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1:13" s="6" customFormat="1" ht="32.25" customHeight="1" x14ac:dyDescent="0.25">
      <c r="A20" s="25"/>
      <c r="B20" s="26" t="s">
        <v>38</v>
      </c>
      <c r="C20" s="27"/>
      <c r="D20" s="27"/>
      <c r="E20" s="28">
        <f>E5+E7+E10+E11+E18</f>
        <v>0</v>
      </c>
      <c r="F20" s="28">
        <f t="shared" ref="F20:M20" si="4">F5+F7+F10+F11+F18</f>
        <v>0</v>
      </c>
      <c r="G20" s="28">
        <f t="shared" si="4"/>
        <v>0</v>
      </c>
      <c r="H20" s="28">
        <f t="shared" si="4"/>
        <v>0</v>
      </c>
      <c r="I20" s="28">
        <f t="shared" si="4"/>
        <v>0</v>
      </c>
      <c r="J20" s="28">
        <f t="shared" si="4"/>
        <v>0</v>
      </c>
      <c r="K20" s="28">
        <f t="shared" si="4"/>
        <v>0</v>
      </c>
      <c r="L20" s="28">
        <f t="shared" si="4"/>
        <v>0</v>
      </c>
      <c r="M20" s="28">
        <f t="shared" si="4"/>
        <v>0</v>
      </c>
    </row>
    <row r="27" spans="1:13" hidden="1" x14ac:dyDescent="0.2"/>
    <row r="28" spans="1:13" hidden="1" x14ac:dyDescent="0.2"/>
    <row r="29" spans="1:13" hidden="1" x14ac:dyDescent="0.2"/>
    <row r="30" spans="1:13" hidden="1" x14ac:dyDescent="0.2">
      <c r="G30" s="4" t="e">
        <f>#REF!+#REF!</f>
        <v>#REF!</v>
      </c>
    </row>
    <row r="31" spans="1:13" hidden="1" x14ac:dyDescent="0.2">
      <c r="G31" s="4" t="e">
        <f>#REF!+#REF!</f>
        <v>#REF!</v>
      </c>
    </row>
    <row r="32" spans="1:13" hidden="1" x14ac:dyDescent="0.2">
      <c r="G32" s="4" t="e">
        <f>#REF!+#REF!</f>
        <v>#REF!</v>
      </c>
    </row>
    <row r="33" spans="7:7" hidden="1" x14ac:dyDescent="0.2">
      <c r="G33" s="4" t="e">
        <f>#REF!+#REF!</f>
        <v>#REF!</v>
      </c>
    </row>
    <row r="34" spans="7:7" hidden="1" x14ac:dyDescent="0.2">
      <c r="G34" s="4" t="e">
        <f>#REF!+#REF!</f>
        <v>#REF!</v>
      </c>
    </row>
    <row r="35" spans="7:7" hidden="1" x14ac:dyDescent="0.2">
      <c r="G35" s="4" t="e">
        <f>#REF!+#REF!</f>
        <v>#REF!</v>
      </c>
    </row>
    <row r="36" spans="7:7" hidden="1" x14ac:dyDescent="0.2">
      <c r="G36" s="4" t="e">
        <f>#REF!+#REF!</f>
        <v>#REF!</v>
      </c>
    </row>
    <row r="37" spans="7:7" hidden="1" x14ac:dyDescent="0.2">
      <c r="G37" s="4" t="e">
        <f>#REF!+#REF!</f>
        <v>#REF!</v>
      </c>
    </row>
    <row r="38" spans="7:7" hidden="1" x14ac:dyDescent="0.2"/>
    <row r="39" spans="7:7" hidden="1" x14ac:dyDescent="0.2"/>
    <row r="40" spans="7:7" hidden="1" x14ac:dyDescent="0.2"/>
    <row r="41" spans="7:7" hidden="1" x14ac:dyDescent="0.2"/>
    <row r="42" spans="7:7" hidden="1" x14ac:dyDescent="0.2"/>
    <row r="43" spans="7:7" hidden="1" x14ac:dyDescent="0.2"/>
  </sheetData>
  <mergeCells count="9">
    <mergeCell ref="L3:L4"/>
    <mergeCell ref="M3:M4"/>
    <mergeCell ref="A1:J1"/>
    <mergeCell ref="A3:A4"/>
    <mergeCell ref="B3:B4"/>
    <mergeCell ref="C3:C4"/>
    <mergeCell ref="D3:D4"/>
    <mergeCell ref="E3:E4"/>
    <mergeCell ref="F3:J3"/>
  </mergeCells>
  <printOptions horizontalCentered="1"/>
  <pageMargins left="0.15748031496062992" right="0.15748031496062992" top="0.74803149606299213" bottom="0.74803149606299213" header="0.31496062992125984" footer="0.31496062992125984"/>
  <pageSetup paperSize="9" scale="71" orientation="landscape" r:id="rId1"/>
  <headerFooter>
    <oddHeader xml:space="preserve">&amp;R 6. tájékoztató tábla  </oddHeader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9</vt:i4>
      </vt:variant>
    </vt:vector>
  </HeadingPairs>
  <TitlesOfParts>
    <vt:vector size="17" baseType="lpstr">
      <vt:lpstr>Támogatások részletezve</vt:lpstr>
      <vt:lpstr>1. mérleg 2020-2022</vt:lpstr>
      <vt:lpstr>Munka2</vt:lpstr>
      <vt:lpstr>2. bevételek </vt:lpstr>
      <vt:lpstr>3. kiadások</vt:lpstr>
      <vt:lpstr>4. közvet tám</vt:lpstr>
      <vt:lpstr>5. ei felhaszn ütem</vt:lpstr>
      <vt:lpstr>6. többéves kihatásu kötelezett</vt:lpstr>
      <vt:lpstr>'1. mérleg 2020-2022'!Nyomtatási_cím</vt:lpstr>
      <vt:lpstr>'2. bevételek '!Nyomtatási_cím</vt:lpstr>
      <vt:lpstr>'3. kiadások'!Nyomtatási_cím</vt:lpstr>
      <vt:lpstr>'6. többéves kihatásu kötelezett'!Nyomtatási_cím</vt:lpstr>
      <vt:lpstr>'1. mérleg 2020-2022'!Nyomtatási_terület</vt:lpstr>
      <vt:lpstr>'2. bevételek '!Nyomtatási_terület</vt:lpstr>
      <vt:lpstr>'3. kiadások'!Nyomtatási_terület</vt:lpstr>
      <vt:lpstr>'5. ei felhaszn ütem'!Nyomtatási_terület</vt:lpstr>
      <vt:lpstr>'6. többéves kihatásu kötelezett'!Nyomtatási_terület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Volosin Katalin</dc:creator>
  <cp:lastModifiedBy>Volosin Katalin</cp:lastModifiedBy>
  <cp:lastPrinted>2022-02-04T13:39:43Z</cp:lastPrinted>
  <dcterms:created xsi:type="dcterms:W3CDTF">2020-02-08T07:43:38Z</dcterms:created>
  <dcterms:modified xsi:type="dcterms:W3CDTF">2022-02-10T17:07:14Z</dcterms:modified>
</cp:coreProperties>
</file>